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webedit.ntnu.no\haakoul\10 Semester\Masteroppgave\Experimental\"/>
    </mc:Choice>
  </mc:AlternateContent>
  <xr:revisionPtr revIDLastSave="0" documentId="13_ncr:1_{F2BAA4A4-2FCC-4F36-9CBA-6095C353EE1B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heet1" sheetId="1" r:id="rId1"/>
    <sheet name="Decrease in Mn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13" i="1" l="1"/>
  <c r="AT12" i="1"/>
  <c r="BF12" i="1" s="1"/>
  <c r="AT11" i="1"/>
  <c r="BF11" i="1" s="1"/>
  <c r="AY10" i="1"/>
  <c r="AT10" i="1"/>
  <c r="BF10" i="1" s="1"/>
  <c r="AT9" i="1"/>
  <c r="BF9" i="1" s="1"/>
  <c r="AT8" i="1"/>
  <c r="BF8" i="1" s="1"/>
  <c r="AT7" i="1"/>
  <c r="AU88" i="1"/>
  <c r="AT87" i="1"/>
  <c r="BF87" i="1" s="1"/>
  <c r="AT86" i="1"/>
  <c r="BF86" i="1" s="1"/>
  <c r="AY85" i="1"/>
  <c r="AT85" i="1"/>
  <c r="BF85" i="1" s="1"/>
  <c r="AT84" i="1"/>
  <c r="BF84" i="1" s="1"/>
  <c r="AT83" i="1"/>
  <c r="AT82" i="1"/>
  <c r="AU73" i="1"/>
  <c r="AT72" i="1"/>
  <c r="BF72" i="1" s="1"/>
  <c r="AT71" i="1"/>
  <c r="BF71" i="1" s="1"/>
  <c r="AY70" i="1"/>
  <c r="AT70" i="1"/>
  <c r="BF70" i="1" s="1"/>
  <c r="AT69" i="1"/>
  <c r="BF69" i="1" s="1"/>
  <c r="AT68" i="1"/>
  <c r="AT67" i="1"/>
  <c r="BF67" i="1" s="1"/>
  <c r="BC74" i="1" s="1"/>
  <c r="AE73" i="1"/>
  <c r="AD72" i="1"/>
  <c r="AP72" i="1" s="1"/>
  <c r="AD71" i="1"/>
  <c r="AP71" i="1" s="1"/>
  <c r="AI70" i="1"/>
  <c r="AD70" i="1"/>
  <c r="AP70" i="1" s="1"/>
  <c r="AD69" i="1"/>
  <c r="AP69" i="1" s="1"/>
  <c r="AD68" i="1"/>
  <c r="AP68" i="1" s="1"/>
  <c r="AD67" i="1"/>
  <c r="AE58" i="1"/>
  <c r="AD57" i="1"/>
  <c r="AP57" i="1" s="1"/>
  <c r="AD56" i="1"/>
  <c r="AP56" i="1" s="1"/>
  <c r="AI55" i="1"/>
  <c r="AD55" i="1"/>
  <c r="AP55" i="1" s="1"/>
  <c r="AD54" i="1"/>
  <c r="AP54" i="1" s="1"/>
  <c r="AD53" i="1"/>
  <c r="AP53" i="1" s="1"/>
  <c r="AD52" i="1"/>
  <c r="AE43" i="1"/>
  <c r="AD42" i="1"/>
  <c r="AP42" i="1" s="1"/>
  <c r="AD41" i="1"/>
  <c r="AP41" i="1" s="1"/>
  <c r="AI40" i="1"/>
  <c r="AD40" i="1"/>
  <c r="AP40" i="1" s="1"/>
  <c r="AD39" i="1"/>
  <c r="AP39" i="1" s="1"/>
  <c r="AD38" i="1"/>
  <c r="AD37" i="1"/>
  <c r="AM14" i="1"/>
  <c r="AM29" i="1"/>
  <c r="AE13" i="1"/>
  <c r="AD12" i="1"/>
  <c r="AP12" i="1" s="1"/>
  <c r="AD11" i="1"/>
  <c r="AP11" i="1" s="1"/>
  <c r="AI10" i="1"/>
  <c r="AD10" i="1"/>
  <c r="AP10" i="1" s="1"/>
  <c r="AD9" i="1"/>
  <c r="AP9" i="1" s="1"/>
  <c r="AD8" i="1"/>
  <c r="AP8" i="1" s="1"/>
  <c r="AD7" i="1"/>
  <c r="AE28" i="1"/>
  <c r="AD27" i="1"/>
  <c r="AP27" i="1" s="1"/>
  <c r="AD26" i="1"/>
  <c r="AP26" i="1" s="1"/>
  <c r="AI25" i="1"/>
  <c r="AD25" i="1"/>
  <c r="AP25" i="1" s="1"/>
  <c r="AD24" i="1"/>
  <c r="AP24" i="1" s="1"/>
  <c r="AD23" i="1"/>
  <c r="AP23" i="1" s="1"/>
  <c r="AD22" i="1"/>
  <c r="AI28" i="1" s="1"/>
  <c r="C52" i="2"/>
  <c r="C51" i="2"/>
  <c r="C50" i="2"/>
  <c r="E52" i="2"/>
  <c r="E51" i="2"/>
  <c r="E50" i="2"/>
  <c r="F57" i="2"/>
  <c r="F56" i="2"/>
  <c r="F55" i="2"/>
  <c r="D52" i="2"/>
  <c r="D51" i="2"/>
  <c r="D50" i="2"/>
  <c r="C48" i="2"/>
  <c r="D37" i="2"/>
  <c r="D36" i="2"/>
  <c r="D35" i="2"/>
  <c r="F40" i="2"/>
  <c r="C37" i="2"/>
  <c r="C36" i="2"/>
  <c r="C35" i="2"/>
  <c r="C33" i="2"/>
  <c r="C27" i="2"/>
  <c r="C26" i="2"/>
  <c r="C25" i="2"/>
  <c r="C23" i="2"/>
  <c r="C17" i="2"/>
  <c r="C16" i="2"/>
  <c r="C15" i="2"/>
  <c r="C13" i="2"/>
  <c r="C8" i="2"/>
  <c r="C7" i="2"/>
  <c r="C6" i="2"/>
  <c r="C4" i="2"/>
  <c r="Q51" i="1"/>
  <c r="P52" i="1" s="1"/>
  <c r="P61" i="1" s="1"/>
  <c r="Q53" i="1"/>
  <c r="P51" i="1"/>
  <c r="P60" i="1" s="1"/>
  <c r="U50" i="1"/>
  <c r="P50" i="1"/>
  <c r="P59" i="1" s="1"/>
  <c r="P49" i="1"/>
  <c r="P58" i="1" s="1"/>
  <c r="G46" i="1"/>
  <c r="B46" i="1"/>
  <c r="C45" i="1"/>
  <c r="C44" i="1"/>
  <c r="C43" i="1"/>
  <c r="C42" i="1"/>
  <c r="C41" i="1"/>
  <c r="C40" i="1"/>
  <c r="G43" i="1" s="1"/>
  <c r="G29" i="1"/>
  <c r="B29" i="1"/>
  <c r="C28" i="1"/>
  <c r="C29" i="1" s="1"/>
  <c r="C27" i="1"/>
  <c r="C26" i="1"/>
  <c r="C25" i="1"/>
  <c r="C24" i="1"/>
  <c r="C23" i="1"/>
  <c r="P32" i="1"/>
  <c r="Q29" i="1"/>
  <c r="P28" i="1"/>
  <c r="P37" i="1" s="1"/>
  <c r="P27" i="1"/>
  <c r="P36" i="1" s="1"/>
  <c r="U26" i="1"/>
  <c r="P26" i="1"/>
  <c r="P35" i="1" s="1"/>
  <c r="P25" i="1"/>
  <c r="P34" i="1" s="1"/>
  <c r="P24" i="1"/>
  <c r="P33" i="1" s="1"/>
  <c r="P23" i="1"/>
  <c r="Q13" i="1"/>
  <c r="AT13" i="1" l="1"/>
  <c r="BF7" i="1"/>
  <c r="BC14" i="1" s="1"/>
  <c r="AY13" i="1"/>
  <c r="AY88" i="1"/>
  <c r="AT88" i="1"/>
  <c r="BF82" i="1"/>
  <c r="BC89" i="1" s="1"/>
  <c r="BF83" i="1"/>
  <c r="AY73" i="1"/>
  <c r="BF68" i="1"/>
  <c r="AT73" i="1"/>
  <c r="AI73" i="1"/>
  <c r="AP67" i="1"/>
  <c r="AM74" i="1" s="1"/>
  <c r="AD73" i="1"/>
  <c r="AD58" i="1"/>
  <c r="AI58" i="1"/>
  <c r="AP52" i="1"/>
  <c r="AM59" i="1" s="1"/>
  <c r="AD43" i="1"/>
  <c r="AP37" i="1"/>
  <c r="AM44" i="1" s="1"/>
  <c r="AI43" i="1"/>
  <c r="AP38" i="1"/>
  <c r="AI13" i="1"/>
  <c r="AP7" i="1"/>
  <c r="AD13" i="1"/>
  <c r="C46" i="1"/>
  <c r="P47" i="1"/>
  <c r="P56" i="1" s="1"/>
  <c r="P48" i="1"/>
  <c r="P57" i="1" s="1"/>
  <c r="AP22" i="1"/>
  <c r="AD28" i="1"/>
  <c r="P53" i="1"/>
  <c r="U53" i="1"/>
  <c r="G26" i="1"/>
  <c r="U29" i="1"/>
  <c r="P29" i="1"/>
  <c r="P12" i="1"/>
  <c r="P10" i="1"/>
  <c r="P9" i="1"/>
  <c r="P7" i="1"/>
  <c r="P11" i="1"/>
  <c r="P8" i="1"/>
  <c r="U10" i="1"/>
  <c r="U13" i="1" l="1"/>
  <c r="P13" i="1"/>
  <c r="C7" i="1"/>
  <c r="G13" i="1"/>
  <c r="C12" i="1"/>
  <c r="C8" i="1"/>
  <c r="C9" i="1"/>
  <c r="C10" i="1"/>
  <c r="B13" i="1"/>
  <c r="C11" i="1"/>
  <c r="C13" i="1" l="1"/>
  <c r="G10" i="1"/>
</calcChain>
</file>

<file path=xl/sharedStrings.xml><?xml version="1.0" encoding="utf-8"?>
<sst xmlns="http://schemas.openxmlformats.org/spreadsheetml/2006/main" count="721" uniqueCount="99">
  <si>
    <t>MnO</t>
  </si>
  <si>
    <t>MgO</t>
  </si>
  <si>
    <t>CaO</t>
  </si>
  <si>
    <t>Al2O3</t>
  </si>
  <si>
    <t>SiO2</t>
  </si>
  <si>
    <t>FeO</t>
  </si>
  <si>
    <t>Molar weight [g/mol]</t>
  </si>
  <si>
    <t>Compond</t>
  </si>
  <si>
    <t>wt%</t>
  </si>
  <si>
    <t>mole%</t>
  </si>
  <si>
    <t>sum</t>
  </si>
  <si>
    <t>Optimal from eramet</t>
  </si>
  <si>
    <t>Optical basicity</t>
  </si>
  <si>
    <t>Λ=</t>
  </si>
  <si>
    <t>Normal basicity</t>
  </si>
  <si>
    <t>B=</t>
  </si>
  <si>
    <t>Only change the wt% values here</t>
  </si>
  <si>
    <t>Only change the mole% values here</t>
  </si>
  <si>
    <t>From project thesis</t>
  </si>
  <si>
    <t>mol%=(wt%*M)/(Σ(wt%*M))</t>
  </si>
  <si>
    <t xml:space="preserve">wt%=(mol%*M) / (Σ(mol%*M)) </t>
  </si>
  <si>
    <t>mass</t>
  </si>
  <si>
    <t>Total</t>
  </si>
  <si>
    <t>*</t>
  </si>
  <si>
    <t>*Filled in by myself, not from eramet</t>
  </si>
  <si>
    <t>Based on new phase diagram</t>
  </si>
  <si>
    <t>1% FeO+O17:Y38O17:Y37O17:Z3O17:AA38</t>
  </si>
  <si>
    <t>Only going down in MnO, without changing anything else</t>
  </si>
  <si>
    <t>SiO2 [mol]</t>
  </si>
  <si>
    <t>Al2O3 [mol]</t>
  </si>
  <si>
    <t>CaO [mol]</t>
  </si>
  <si>
    <t>MgO [mol]</t>
  </si>
  <si>
    <t>MnO [mol]</t>
  </si>
  <si>
    <t>Temperature</t>
  </si>
  <si>
    <t>visc [Pa s]</t>
  </si>
  <si>
    <t>BASEMELT</t>
  </si>
  <si>
    <t>0.540</t>
  </si>
  <si>
    <t>0.753</t>
  </si>
  <si>
    <t>0.396</t>
  </si>
  <si>
    <t>1.122</t>
  </si>
  <si>
    <t>1.825</t>
  </si>
  <si>
    <t>0.543</t>
  </si>
  <si>
    <t>0.793</t>
  </si>
  <si>
    <t>1.257</t>
  </si>
  <si>
    <t>0.296</t>
  </si>
  <si>
    <t>0.400</t>
  </si>
  <si>
    <t>0.573</t>
  </si>
  <si>
    <t>0.888</t>
  </si>
  <si>
    <t>Switching 1:1 MnO to CaO</t>
  </si>
  <si>
    <t>0.611</t>
  </si>
  <si>
    <t>0.690</t>
  </si>
  <si>
    <t>0.777</t>
  </si>
  <si>
    <t>0.444</t>
  </si>
  <si>
    <t>0.496</t>
  </si>
  <si>
    <t>0.553</t>
  </si>
  <si>
    <t>0.329</t>
  </si>
  <si>
    <t>0.364</t>
  </si>
  <si>
    <t>0.403</t>
  </si>
  <si>
    <t>Switching MnO to CaO and MgO 2:1:1</t>
  </si>
  <si>
    <t>0.615</t>
  </si>
  <si>
    <t>0.699</t>
  </si>
  <si>
    <t>0.794</t>
  </si>
  <si>
    <t>0.447</t>
  </si>
  <si>
    <t>0.504</t>
  </si>
  <si>
    <t>0.568</t>
  </si>
  <si>
    <t>0.332</t>
  </si>
  <si>
    <t>0.371</t>
  </si>
  <si>
    <t>0.415</t>
  </si>
  <si>
    <t>Keeping the ratio between the oxides the oxides the same, MgO =0.1, Al2O3/SiO2 =0.148</t>
  </si>
  <si>
    <t>SiO2/CaO</t>
  </si>
  <si>
    <t>0.906</t>
  </si>
  <si>
    <t>1.625</t>
  </si>
  <si>
    <t>3.149</t>
  </si>
  <si>
    <t>0.647</t>
  </si>
  <si>
    <t>1.126</t>
  </si>
  <si>
    <t>2.107</t>
  </si>
  <si>
    <t>0.473</t>
  </si>
  <si>
    <t>0.800</t>
  </si>
  <si>
    <t>1.448</t>
  </si>
  <si>
    <t>Keeping the ratio between the oxides the oxides the same</t>
  </si>
  <si>
    <t>SiO2/Al2O3</t>
  </si>
  <si>
    <t>SiO2/MgO</t>
  </si>
  <si>
    <t>0.853</t>
  </si>
  <si>
    <t>1.413</t>
  </si>
  <si>
    <t>2.471</t>
  </si>
  <si>
    <t>0.612</t>
  </si>
  <si>
    <t>0.987</t>
  </si>
  <si>
    <t>1.674</t>
  </si>
  <si>
    <t>0.448</t>
  </si>
  <si>
    <t>0.706</t>
  </si>
  <si>
    <t>1.164</t>
  </si>
  <si>
    <t>Reduction in MnO 1:1 MnO CaO</t>
  </si>
  <si>
    <t>Weight</t>
  </si>
  <si>
    <t>Max amount of Mn</t>
  </si>
  <si>
    <t>g</t>
  </si>
  <si>
    <t>0.873</t>
  </si>
  <si>
    <t>0.979</t>
  </si>
  <si>
    <t>test</t>
  </si>
  <si>
    <t>Increase in MnO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</si>
</sst>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kr&quot;\ * #,##0.00_ ;_ &quot;kr&quot;\ * \-#,##0.00_ ;_ &quot;kr&quot;\ * &quot;-&quot;??_ ;_ @_ "/>
    <numFmt numFmtId="43" formatCode="_ * #,##0.00_ ;_ * \-#,##0.00_ ;_ * &quot;-&quot;??_ ;_ @_ "/>
    <numFmt numFmtId="164" formatCode="_ * #,##0.000_ ;_ * \-#,##0.000_ ;_ * &quot;-&quot;??_ ;_ @_ "/>
    <numFmt numFmtId="165" formatCode="0.00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Aptos Narrow"/>
      <family val="2"/>
    </font>
    <font>
      <sz val="11"/>
      <color theme="9" tint="0.7999816888943144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3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" xfId="0" applyFill="1" applyBorder="1"/>
    <xf numFmtId="10" fontId="0" fillId="2" borderId="1" xfId="2" applyNumberFormat="1" applyFont="1" applyFill="1" applyBorder="1"/>
    <xf numFmtId="10" fontId="0" fillId="2" borderId="1" xfId="0" applyNumberFormat="1" applyFill="1" applyBorder="1"/>
    <xf numFmtId="2" fontId="0" fillId="2" borderId="1" xfId="0" applyNumberFormat="1" applyFill="1" applyBorder="1"/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" xfId="1" applyNumberFormat="1" applyFont="1" applyFill="1" applyBorder="1"/>
    <xf numFmtId="0" fontId="5" fillId="2" borderId="0" xfId="0" applyFont="1" applyFill="1"/>
    <xf numFmtId="10" fontId="2" fillId="2" borderId="1" xfId="2" applyNumberFormat="1" applyFont="1" applyFill="1" applyBorder="1"/>
    <xf numFmtId="10" fontId="2" fillId="2" borderId="1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3" borderId="0" xfId="0" applyFill="1"/>
    <xf numFmtId="165" fontId="0" fillId="2" borderId="1" xfId="3" applyNumberFormat="1" applyFont="1" applyFill="1" applyBorder="1"/>
    <xf numFmtId="1" fontId="0" fillId="2" borderId="1" xfId="3" applyNumberFormat="1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7" fillId="2" borderId="0" xfId="0" applyFont="1" applyFill="1"/>
    <xf numFmtId="0" fontId="7" fillId="2" borderId="6" xfId="0" applyFont="1" applyFill="1" applyBorder="1"/>
    <xf numFmtId="0" fontId="7" fillId="2" borderId="7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165" fontId="0" fillId="2" borderId="1" xfId="0" applyNumberFormat="1" applyFill="1" applyBorder="1"/>
    <xf numFmtId="0" fontId="0" fillId="0" borderId="0" xfId="0" applyAlignment="1">
      <alignment horizontal="center"/>
    </xf>
    <xf numFmtId="2" fontId="0" fillId="2" borderId="1" xfId="0" applyNumberForma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0" borderId="1" xfId="0" applyBorder="1"/>
    <xf numFmtId="165" fontId="0" fillId="2" borderId="1" xfId="2" applyNumberFormat="1" applyFont="1" applyFill="1" applyBorder="1"/>
    <xf numFmtId="1" fontId="0" fillId="2" borderId="1" xfId="2" applyNumberFormat="1" applyFont="1" applyFill="1" applyBorder="1"/>
    <xf numFmtId="0" fontId="0" fillId="2" borderId="13" xfId="0" applyFill="1" applyBorder="1"/>
    <xf numFmtId="2" fontId="0" fillId="2" borderId="8" xfId="0" applyNumberForma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4">
    <cellStyle name="Komma" xfId="1" builtinId="3"/>
    <cellStyle name="Normal" xfId="0" builtinId="0"/>
    <cellStyle name="Pros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26"/>
  <sheetViews>
    <sheetView tabSelected="1" topLeftCell="AC1" zoomScale="79" zoomScaleNormal="55" workbookViewId="0">
      <selection activeCell="BC20" sqref="BC20"/>
    </sheetView>
  </sheetViews>
  <sheetFormatPr baseColWidth="10" defaultColWidth="8.7265625" defaultRowHeight="14.5" x14ac:dyDescent="0.35"/>
  <cols>
    <col min="1" max="1" width="19.08984375" bestFit="1" customWidth="1"/>
    <col min="15" max="15" width="19.08984375" bestFit="1" customWidth="1"/>
    <col min="21" max="21" width="9.26953125" bestFit="1" customWidth="1"/>
    <col min="39" max="39" width="9.26953125" bestFit="1" customWidth="1"/>
    <col min="41" max="41" width="9.08984375" bestFit="1" customWidth="1"/>
  </cols>
  <sheetData>
    <row r="1" spans="1:59" x14ac:dyDescent="0.35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3"/>
      <c r="O1" s="1" t="s">
        <v>18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C1" s="1" t="s">
        <v>91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S1" s="1" t="s">
        <v>98</v>
      </c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3"/>
    </row>
    <row r="2" spans="1:59" x14ac:dyDescent="0.35">
      <c r="A2" s="10" t="s">
        <v>6</v>
      </c>
      <c r="B2" s="10" t="s">
        <v>0</v>
      </c>
      <c r="C2" s="10" t="s">
        <v>5</v>
      </c>
      <c r="D2" s="10" t="s">
        <v>1</v>
      </c>
      <c r="E2" s="10" t="s">
        <v>2</v>
      </c>
      <c r="F2" s="10" t="s">
        <v>3</v>
      </c>
      <c r="G2" s="10" t="s">
        <v>4</v>
      </c>
      <c r="H2" s="5"/>
      <c r="I2" s="5"/>
      <c r="J2" s="5" t="s">
        <v>19</v>
      </c>
      <c r="K2" s="5"/>
      <c r="L2" s="5"/>
      <c r="M2" s="6"/>
      <c r="N2" s="23"/>
      <c r="O2" s="10" t="s">
        <v>6</v>
      </c>
      <c r="P2" s="10" t="s">
        <v>0</v>
      </c>
      <c r="Q2" s="10" t="s">
        <v>5</v>
      </c>
      <c r="R2" s="10" t="s">
        <v>1</v>
      </c>
      <c r="S2" s="10" t="s">
        <v>2</v>
      </c>
      <c r="T2" s="10" t="s">
        <v>3</v>
      </c>
      <c r="U2" s="10" t="s">
        <v>4</v>
      </c>
      <c r="V2" s="5"/>
      <c r="W2" s="5"/>
      <c r="X2" s="5" t="s">
        <v>20</v>
      </c>
      <c r="Y2" s="5"/>
      <c r="Z2" s="5"/>
      <c r="AA2" s="6"/>
      <c r="AC2" s="10" t="s">
        <v>6</v>
      </c>
      <c r="AD2" s="10" t="s">
        <v>0</v>
      </c>
      <c r="AE2" s="10" t="s">
        <v>5</v>
      </c>
      <c r="AF2" s="10" t="s">
        <v>1</v>
      </c>
      <c r="AG2" s="10" t="s">
        <v>2</v>
      </c>
      <c r="AH2" s="10" t="s">
        <v>3</v>
      </c>
      <c r="AI2" s="10" t="s">
        <v>4</v>
      </c>
      <c r="AJ2" s="5"/>
      <c r="AK2" s="5"/>
      <c r="AL2" s="5" t="s">
        <v>20</v>
      </c>
      <c r="AM2" s="5"/>
      <c r="AN2" s="5"/>
      <c r="AO2" s="6"/>
      <c r="AS2" s="10" t="s">
        <v>6</v>
      </c>
      <c r="AT2" s="10" t="s">
        <v>0</v>
      </c>
      <c r="AU2" s="10" t="s">
        <v>5</v>
      </c>
      <c r="AV2" s="10" t="s">
        <v>1</v>
      </c>
      <c r="AW2" s="10" t="s">
        <v>2</v>
      </c>
      <c r="AX2" s="10" t="s">
        <v>3</v>
      </c>
      <c r="AY2" s="10" t="s">
        <v>4</v>
      </c>
      <c r="AZ2" s="5"/>
      <c r="BA2" s="5"/>
      <c r="BB2" s="5" t="s">
        <v>20</v>
      </c>
      <c r="BC2" s="5"/>
      <c r="BD2" s="5"/>
      <c r="BE2" s="6"/>
    </row>
    <row r="3" spans="1:59" x14ac:dyDescent="0.35">
      <c r="A3" s="10"/>
      <c r="B3" s="10">
        <v>70.94</v>
      </c>
      <c r="C3" s="10">
        <v>71.849999999999994</v>
      </c>
      <c r="D3" s="10">
        <v>40.31</v>
      </c>
      <c r="E3" s="10">
        <v>56.08</v>
      </c>
      <c r="F3" s="10">
        <v>101.96</v>
      </c>
      <c r="G3" s="10">
        <v>60.09</v>
      </c>
      <c r="H3" s="5"/>
      <c r="I3" s="5"/>
      <c r="J3" s="17" t="s">
        <v>16</v>
      </c>
      <c r="K3" s="5"/>
      <c r="L3" s="5"/>
      <c r="M3" s="6"/>
      <c r="N3" s="23"/>
      <c r="O3" s="10"/>
      <c r="P3" s="10">
        <v>70.94</v>
      </c>
      <c r="Q3" s="10">
        <v>71.849999999999994</v>
      </c>
      <c r="R3" s="10">
        <v>40.31</v>
      </c>
      <c r="S3" s="10">
        <v>56.08</v>
      </c>
      <c r="T3" s="10">
        <v>101.96</v>
      </c>
      <c r="U3" s="10">
        <v>60.09</v>
      </c>
      <c r="V3" s="5"/>
      <c r="W3" s="5"/>
      <c r="X3" s="17" t="s">
        <v>17</v>
      </c>
      <c r="Y3" s="5"/>
      <c r="Z3" s="5"/>
      <c r="AA3" s="6"/>
      <c r="AC3" s="10"/>
      <c r="AD3" s="10">
        <v>70.94</v>
      </c>
      <c r="AE3" s="10">
        <v>71.849999999999994</v>
      </c>
      <c r="AF3" s="10">
        <v>40.31</v>
      </c>
      <c r="AG3" s="10">
        <v>56.08</v>
      </c>
      <c r="AH3" s="10">
        <v>101.96</v>
      </c>
      <c r="AI3" s="10">
        <v>60.09</v>
      </c>
      <c r="AJ3" s="5"/>
      <c r="AK3" s="5"/>
      <c r="AL3" s="17" t="s">
        <v>17</v>
      </c>
      <c r="AM3" s="5"/>
      <c r="AN3" s="5"/>
      <c r="AO3" s="6"/>
      <c r="AS3" s="10"/>
      <c r="AT3" s="10">
        <v>70.94</v>
      </c>
      <c r="AU3" s="10">
        <v>71.849999999999994</v>
      </c>
      <c r="AV3" s="10">
        <v>40.31</v>
      </c>
      <c r="AW3" s="10">
        <v>56.08</v>
      </c>
      <c r="AX3" s="10">
        <v>101.96</v>
      </c>
      <c r="AY3" s="10">
        <v>60.09</v>
      </c>
      <c r="AZ3" s="5"/>
      <c r="BA3" s="5"/>
      <c r="BB3" s="17" t="s">
        <v>17</v>
      </c>
      <c r="BC3" s="5"/>
      <c r="BD3" s="5"/>
      <c r="BE3" s="6"/>
    </row>
    <row r="4" spans="1:59" x14ac:dyDescent="0.35">
      <c r="A4" s="4"/>
      <c r="B4" s="5"/>
      <c r="C4" s="5"/>
      <c r="D4" s="5"/>
      <c r="E4" s="5"/>
      <c r="F4" s="5"/>
      <c r="G4" s="5"/>
      <c r="H4" s="5"/>
      <c r="I4" s="5"/>
      <c r="J4" s="5" t="s">
        <v>24</v>
      </c>
      <c r="K4" s="5"/>
      <c r="L4" s="5"/>
      <c r="M4" s="6"/>
      <c r="N4" s="23"/>
      <c r="O4" s="4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  <c r="AC4" s="4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6"/>
      <c r="AS4" s="4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6"/>
    </row>
    <row r="5" spans="1:59" x14ac:dyDescent="0.3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  <c r="N5" s="23"/>
      <c r="O5" s="4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6"/>
      <c r="AC5" s="4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6"/>
      <c r="AS5" s="4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6"/>
    </row>
    <row r="6" spans="1:59" x14ac:dyDescent="0.35">
      <c r="A6" s="10" t="s">
        <v>7</v>
      </c>
      <c r="B6" s="10" t="s">
        <v>8</v>
      </c>
      <c r="C6" s="10" t="s">
        <v>9</v>
      </c>
      <c r="D6" s="5"/>
      <c r="E6" s="5"/>
      <c r="F6" s="51" t="s">
        <v>12</v>
      </c>
      <c r="G6" s="52"/>
      <c r="H6" s="52"/>
      <c r="I6" s="52"/>
      <c r="J6" s="52"/>
      <c r="K6" s="53"/>
      <c r="L6" s="5"/>
      <c r="M6" s="6"/>
      <c r="N6" s="23"/>
      <c r="O6" s="22" t="s">
        <v>7</v>
      </c>
      <c r="P6" s="22" t="s">
        <v>8</v>
      </c>
      <c r="Q6" s="22" t="s">
        <v>9</v>
      </c>
      <c r="R6" s="5"/>
      <c r="S6" s="5"/>
      <c r="T6" s="47" t="s">
        <v>12</v>
      </c>
      <c r="U6" s="48"/>
      <c r="V6" s="48"/>
      <c r="W6" s="48"/>
      <c r="X6" s="48"/>
      <c r="Y6" s="49"/>
      <c r="Z6" s="5"/>
      <c r="AA6" s="6"/>
      <c r="AC6" s="22" t="s">
        <v>7</v>
      </c>
      <c r="AD6" s="22" t="s">
        <v>8</v>
      </c>
      <c r="AE6" s="22" t="s">
        <v>9</v>
      </c>
      <c r="AF6" s="5"/>
      <c r="AG6" s="5"/>
      <c r="AH6" s="47" t="s">
        <v>12</v>
      </c>
      <c r="AI6" s="48"/>
      <c r="AJ6" s="48"/>
      <c r="AK6" s="48"/>
      <c r="AL6" s="48"/>
      <c r="AM6" s="49"/>
      <c r="AN6" s="5"/>
      <c r="AO6" s="22" t="s">
        <v>7</v>
      </c>
      <c r="AP6" s="22" t="s">
        <v>92</v>
      </c>
      <c r="AS6" s="22" t="s">
        <v>7</v>
      </c>
      <c r="AT6" s="22" t="s">
        <v>8</v>
      </c>
      <c r="AU6" s="22" t="s">
        <v>9</v>
      </c>
      <c r="AV6" s="5"/>
      <c r="AW6" s="5"/>
      <c r="AX6" s="47" t="s">
        <v>12</v>
      </c>
      <c r="AY6" s="48"/>
      <c r="AZ6" s="48"/>
      <c r="BA6" s="48"/>
      <c r="BB6" s="48"/>
      <c r="BC6" s="49"/>
      <c r="BD6" s="5"/>
      <c r="BE6" s="22" t="s">
        <v>7</v>
      </c>
      <c r="BF6" s="22" t="s">
        <v>92</v>
      </c>
    </row>
    <row r="7" spans="1:59" x14ac:dyDescent="0.35">
      <c r="A7" s="10" t="s">
        <v>0</v>
      </c>
      <c r="B7" s="18">
        <v>7.2800000000000004E-2</v>
      </c>
      <c r="C7" s="11">
        <f>(B7*B3)/(B7*B3+B8*C3+B9*D3+B10*E3+B11*F3+B12*G3)</f>
        <v>8.0194311146098554E-2</v>
      </c>
      <c r="D7" s="5"/>
      <c r="E7" s="5"/>
      <c r="F7" s="10" t="s">
        <v>0</v>
      </c>
      <c r="G7" s="10" t="s">
        <v>5</v>
      </c>
      <c r="H7" s="10" t="s">
        <v>1</v>
      </c>
      <c r="I7" s="10" t="s">
        <v>2</v>
      </c>
      <c r="J7" s="10" t="s">
        <v>3</v>
      </c>
      <c r="K7" s="10" t="s">
        <v>4</v>
      </c>
      <c r="L7" s="5"/>
      <c r="M7" s="6"/>
      <c r="N7" s="23"/>
      <c r="O7" s="10" t="s">
        <v>0</v>
      </c>
      <c r="P7" s="11">
        <f>(Q7*P3)/(Q8*Q3+Q7*P3+Q9*R3+Q10*S3+Q11*T3+Q12*U3)</f>
        <v>0.33635773973667937</v>
      </c>
      <c r="Q7" s="18">
        <v>0.3</v>
      </c>
      <c r="R7" s="5"/>
      <c r="S7" s="5"/>
      <c r="T7" s="10" t="s">
        <v>0</v>
      </c>
      <c r="U7" s="10" t="s">
        <v>5</v>
      </c>
      <c r="V7" s="10" t="s">
        <v>1</v>
      </c>
      <c r="W7" s="10" t="s">
        <v>2</v>
      </c>
      <c r="X7" s="10" t="s">
        <v>3</v>
      </c>
      <c r="Y7" s="10" t="s">
        <v>4</v>
      </c>
      <c r="Z7" s="5"/>
      <c r="AA7" s="6"/>
      <c r="AC7" s="10" t="s">
        <v>0</v>
      </c>
      <c r="AD7" s="11">
        <f>(AE7*AD3)/(AE8*AE3+AE7*AD3+AE9*AF3+AE10*AG3+AE11*AH3+AE12*AI3)</f>
        <v>0.28362875930049647</v>
      </c>
      <c r="AE7" s="18">
        <v>0.25</v>
      </c>
      <c r="AF7" s="5"/>
      <c r="AG7" s="5"/>
      <c r="AH7" s="10" t="s">
        <v>0</v>
      </c>
      <c r="AI7" s="10" t="s">
        <v>5</v>
      </c>
      <c r="AJ7" s="10" t="s">
        <v>1</v>
      </c>
      <c r="AK7" s="10" t="s">
        <v>2</v>
      </c>
      <c r="AL7" s="10" t="s">
        <v>3</v>
      </c>
      <c r="AM7" s="10" t="s">
        <v>4</v>
      </c>
      <c r="AN7" s="5"/>
      <c r="AO7" s="10" t="s">
        <v>0</v>
      </c>
      <c r="AP7" s="43">
        <f>AD7*AP13</f>
        <v>34.035451116059576</v>
      </c>
      <c r="AQ7" s="45" t="s">
        <v>94</v>
      </c>
      <c r="AS7" s="10" t="s">
        <v>0</v>
      </c>
      <c r="AT7" s="11">
        <f>(AU7*AT3)/(AU8*AU3+AU7*AT3+AU9*AV3+AU10*AW3+AU11*AX3+AU12*AY3)</f>
        <v>0.43818578484299675</v>
      </c>
      <c r="AU7" s="18">
        <v>0.4</v>
      </c>
      <c r="AV7" s="5"/>
      <c r="AW7" s="5"/>
      <c r="AX7" s="10" t="s">
        <v>0</v>
      </c>
      <c r="AY7" s="10" t="s">
        <v>5</v>
      </c>
      <c r="AZ7" s="10" t="s">
        <v>1</v>
      </c>
      <c r="BA7" s="10" t="s">
        <v>2</v>
      </c>
      <c r="BB7" s="10" t="s">
        <v>3</v>
      </c>
      <c r="BC7" s="10" t="s">
        <v>4</v>
      </c>
      <c r="BD7" s="5"/>
      <c r="BE7" s="10" t="s">
        <v>0</v>
      </c>
      <c r="BF7" s="43">
        <f>AT7*BF13</f>
        <v>52.582294181159611</v>
      </c>
      <c r="BG7" s="45" t="s">
        <v>94</v>
      </c>
    </row>
    <row r="8" spans="1:59" x14ac:dyDescent="0.35">
      <c r="A8" s="10" t="s">
        <v>5</v>
      </c>
      <c r="B8" s="18">
        <v>1.52E-2</v>
      </c>
      <c r="C8" s="11">
        <f>(B8*C3)/(B7*B3+B8*C3+B9*D3+B10*E3+B11*F3+B12*G3)</f>
        <v>1.695865316628763E-2</v>
      </c>
      <c r="D8" s="5" t="s">
        <v>23</v>
      </c>
      <c r="E8" s="5"/>
      <c r="F8" s="13">
        <v>1</v>
      </c>
      <c r="G8" s="13">
        <v>1</v>
      </c>
      <c r="H8" s="10">
        <v>0.78</v>
      </c>
      <c r="I8" s="13">
        <v>1</v>
      </c>
      <c r="J8" s="10">
        <v>0.60499999999999998</v>
      </c>
      <c r="K8" s="10">
        <v>0.48</v>
      </c>
      <c r="L8" s="5"/>
      <c r="M8" s="6"/>
      <c r="N8" s="23"/>
      <c r="O8" s="10" t="s">
        <v>5</v>
      </c>
      <c r="P8" s="11">
        <f>(Q8*Q3)/(Q8*Q3+Q7*P3+Q9*R3+Q10*S3+Q11*T3+Q12*U3)</f>
        <v>0</v>
      </c>
      <c r="Q8" s="18">
        <v>0</v>
      </c>
      <c r="R8" s="5"/>
      <c r="S8" s="5"/>
      <c r="T8" s="13">
        <v>1</v>
      </c>
      <c r="U8" s="13">
        <v>1</v>
      </c>
      <c r="V8" s="10">
        <v>0.78</v>
      </c>
      <c r="W8" s="13">
        <v>1</v>
      </c>
      <c r="X8" s="10">
        <v>0.60499999999999998</v>
      </c>
      <c r="Y8" s="10">
        <v>0.48</v>
      </c>
      <c r="Z8" s="5"/>
      <c r="AA8" s="6"/>
      <c r="AC8" s="10" t="s">
        <v>5</v>
      </c>
      <c r="AD8" s="11">
        <f>(AE8*AE3)/(AE8*AE3+AE7*AD3+AE9*AF3+AE10*AG3+AE11*AH3+AE12*AI3)</f>
        <v>0</v>
      </c>
      <c r="AE8" s="18">
        <v>0</v>
      </c>
      <c r="AF8" s="5"/>
      <c r="AG8" s="5"/>
      <c r="AH8" s="13">
        <v>1</v>
      </c>
      <c r="AI8" s="13">
        <v>1</v>
      </c>
      <c r="AJ8" s="10">
        <v>0.78</v>
      </c>
      <c r="AK8" s="13">
        <v>1</v>
      </c>
      <c r="AL8" s="10">
        <v>0.60499999999999998</v>
      </c>
      <c r="AM8" s="10">
        <v>0.48</v>
      </c>
      <c r="AN8" s="5"/>
      <c r="AO8" s="10" t="s">
        <v>5</v>
      </c>
      <c r="AP8" s="44">
        <f>AD8*AP13</f>
        <v>0</v>
      </c>
      <c r="AQ8" t="s">
        <v>94</v>
      </c>
      <c r="AS8" s="10" t="s">
        <v>5</v>
      </c>
      <c r="AT8" s="11">
        <f>(AU8*AU3)/(AU8*AU3+AU7*AT3+AU9*AV3+AU10*AW3+AU11*AX3+AU12*AY3)</f>
        <v>0</v>
      </c>
      <c r="AU8" s="18">
        <v>0</v>
      </c>
      <c r="AV8" s="5"/>
      <c r="AW8" s="5"/>
      <c r="AX8" s="13">
        <v>1</v>
      </c>
      <c r="AY8" s="13">
        <v>1</v>
      </c>
      <c r="AZ8" s="10">
        <v>0.78</v>
      </c>
      <c r="BA8" s="13">
        <v>1</v>
      </c>
      <c r="BB8" s="10">
        <v>0.60499999999999998</v>
      </c>
      <c r="BC8" s="10">
        <v>0.48</v>
      </c>
      <c r="BD8" s="5"/>
      <c r="BE8" s="10" t="s">
        <v>5</v>
      </c>
      <c r="BF8" s="44">
        <f>AT8*BF13</f>
        <v>0</v>
      </c>
      <c r="BG8" t="s">
        <v>94</v>
      </c>
    </row>
    <row r="9" spans="1:59" x14ac:dyDescent="0.35">
      <c r="A9" s="10" t="s">
        <v>1</v>
      </c>
      <c r="B9" s="18">
        <v>0.1</v>
      </c>
      <c r="C9" s="11">
        <f>(B9*D3)/(B7*B3+B8*C3+B9*D3+B10*E3+B11*F3+B12*G3)</f>
        <v>6.2594157156086738E-2</v>
      </c>
      <c r="D9" s="5"/>
      <c r="E9" s="5"/>
      <c r="F9" s="10"/>
      <c r="G9" s="10"/>
      <c r="H9" s="50"/>
      <c r="I9" s="50"/>
      <c r="J9" s="50"/>
      <c r="K9" s="50"/>
      <c r="L9" s="5"/>
      <c r="M9" s="6"/>
      <c r="N9" s="23"/>
      <c r="O9" s="10" t="s">
        <v>1</v>
      </c>
      <c r="P9" s="11">
        <f>(Q9*R3)/(Q8*Q3+Q7*P3+Q9*R3+Q10*S3+Q11*T3+Q12*U3)</f>
        <v>6.3709146174163844E-2</v>
      </c>
      <c r="Q9" s="18">
        <v>0.1</v>
      </c>
      <c r="R9" s="5"/>
      <c r="S9" s="5"/>
      <c r="T9" s="10"/>
      <c r="U9" s="10"/>
      <c r="V9" s="50"/>
      <c r="W9" s="50"/>
      <c r="X9" s="50"/>
      <c r="Y9" s="50"/>
      <c r="Z9" s="5"/>
      <c r="AA9" s="6"/>
      <c r="AC9" s="10" t="s">
        <v>1</v>
      </c>
      <c r="AD9" s="11">
        <f>(AE9*AF3)/(AE8*AE3+AE7*AD3+AE9*AF3+AE10*AG3+AE11*AH3+AE12*AI3)</f>
        <v>6.4466170213718713E-2</v>
      </c>
      <c r="AE9" s="18">
        <v>0.1</v>
      </c>
      <c r="AF9" s="5"/>
      <c r="AG9" s="5"/>
      <c r="AH9" s="10"/>
      <c r="AI9" s="10"/>
      <c r="AJ9" s="50"/>
      <c r="AK9" s="50"/>
      <c r="AL9" s="50"/>
      <c r="AM9" s="50"/>
      <c r="AN9" s="5"/>
      <c r="AO9" s="10" t="s">
        <v>1</v>
      </c>
      <c r="AP9" s="43">
        <f>AD9*AP13</f>
        <v>7.7359404256462456</v>
      </c>
      <c r="AQ9" t="s">
        <v>94</v>
      </c>
      <c r="AS9" s="10" t="s">
        <v>1</v>
      </c>
      <c r="AT9" s="11">
        <f>(AU9*AV3)/(AU8*AU3+AU7*AT3+AU9*AV3+AU10*AW3+AU11*AX3+AU12*AY3)</f>
        <v>6.2247212387303359E-2</v>
      </c>
      <c r="AU9" s="18">
        <v>0.1</v>
      </c>
      <c r="AV9" s="5"/>
      <c r="AW9" s="5"/>
      <c r="AX9" s="10"/>
      <c r="AY9" s="10"/>
      <c r="AZ9" s="50"/>
      <c r="BA9" s="50"/>
      <c r="BB9" s="50"/>
      <c r="BC9" s="50"/>
      <c r="BD9" s="5"/>
      <c r="BE9" s="10" t="s">
        <v>1</v>
      </c>
      <c r="BF9" s="43">
        <f>AT9*BF13</f>
        <v>7.4696654864764032</v>
      </c>
      <c r="BG9" t="s">
        <v>94</v>
      </c>
    </row>
    <row r="10" spans="1:59" x14ac:dyDescent="0.35">
      <c r="A10" s="10" t="s">
        <v>2</v>
      </c>
      <c r="B10" s="18">
        <v>0.40699999999999997</v>
      </c>
      <c r="C10" s="11">
        <f>(B10*E3)/(B7*B3+B8*C3+B9*D3+B10*E3+B11*F3+B12*G3)</f>
        <v>0.35442423608497414</v>
      </c>
      <c r="D10" s="5"/>
      <c r="E10" s="5"/>
      <c r="F10" s="14" t="s">
        <v>13</v>
      </c>
      <c r="G10" s="10">
        <f>F8*C7+G8*C8+H8*C9+I8*C10+J8*C11+K8*C12</f>
        <v>0.76645092930195702</v>
      </c>
      <c r="H10" s="50"/>
      <c r="I10" s="50"/>
      <c r="J10" s="50"/>
      <c r="K10" s="50"/>
      <c r="L10" s="5"/>
      <c r="M10" s="6"/>
      <c r="N10" s="23"/>
      <c r="O10" s="10" t="s">
        <v>2</v>
      </c>
      <c r="P10" s="11">
        <f>(Q10*S3)/(Q8*Q3+Q7*P3+Q9*R3+Q10*S3+Q11*T3+Q12*U3)</f>
        <v>0.1249729737931139</v>
      </c>
      <c r="Q10" s="18">
        <v>0.14099999999999999</v>
      </c>
      <c r="R10" s="5"/>
      <c r="S10" s="5"/>
      <c r="T10" s="20" t="s">
        <v>13</v>
      </c>
      <c r="U10" s="35">
        <f>T8*Q7+U8*Q8+V8*Q9+W8*Q10+X8*Q11+Y8*Q12</f>
        <v>0.74669500000000011</v>
      </c>
      <c r="V10" s="50"/>
      <c r="W10" s="50"/>
      <c r="X10" s="50"/>
      <c r="Y10" s="50"/>
      <c r="Z10" s="5"/>
      <c r="AA10" s="6"/>
      <c r="AC10" s="10" t="s">
        <v>2</v>
      </c>
      <c r="AD10" s="11">
        <f>(AE10*AG3)/(AE8*AE3+AE7*AD3+AE9*AF3+AE10*AG3+AE11*AH3+AE12*AI3)</f>
        <v>0.17130121550156313</v>
      </c>
      <c r="AE10" s="18">
        <v>0.191</v>
      </c>
      <c r="AF10" s="5"/>
      <c r="AG10" s="5"/>
      <c r="AH10" s="20" t="s">
        <v>13</v>
      </c>
      <c r="AI10" s="35">
        <f>AH8*AE7+AI8*AE8+AJ8*AE9+AK8*AE10+AL8*AE11+AM8*AE12</f>
        <v>0.74669500000000011</v>
      </c>
      <c r="AJ10" s="50"/>
      <c r="AK10" s="50"/>
      <c r="AL10" s="50"/>
      <c r="AM10" s="50"/>
      <c r="AN10" s="5"/>
      <c r="AO10" s="10" t="s">
        <v>2</v>
      </c>
      <c r="AP10" s="43">
        <f>AP13*AD10</f>
        <v>20.556145860187577</v>
      </c>
      <c r="AQ10" t="s">
        <v>94</v>
      </c>
      <c r="AS10" s="10" t="s">
        <v>2</v>
      </c>
      <c r="AT10" s="11">
        <f>(AU10*AW3)/(AU8*AU3+AU7*AT3+AU9*AV3+AU10*AW3+AU11*AX3+AU12*AY3)</f>
        <v>3.5505772884613949E-2</v>
      </c>
      <c r="AU10" s="18">
        <v>4.1000000000000002E-2</v>
      </c>
      <c r="AV10" s="5"/>
      <c r="AW10" s="5"/>
      <c r="AX10" s="20" t="s">
        <v>13</v>
      </c>
      <c r="AY10" s="35">
        <f>AX8*AU7+AY8*AU8+AZ8*AU9+BA8*AU10+BB8*AU11+BC8*AU12</f>
        <v>0.74669500000000011</v>
      </c>
      <c r="AZ10" s="50"/>
      <c r="BA10" s="50"/>
      <c r="BB10" s="50"/>
      <c r="BC10" s="50"/>
      <c r="BD10" s="5"/>
      <c r="BE10" s="10" t="s">
        <v>2</v>
      </c>
      <c r="BF10" s="43">
        <f>BF13*AT10</f>
        <v>4.2606927461536737</v>
      </c>
      <c r="BG10" t="s">
        <v>94</v>
      </c>
    </row>
    <row r="11" spans="1:59" x14ac:dyDescent="0.35">
      <c r="A11" s="10" t="s">
        <v>3</v>
      </c>
      <c r="B11" s="18">
        <v>0.16600000000000001</v>
      </c>
      <c r="C11" s="11">
        <f>(B11*F3)/(B7*B3+B8*C3+B9*D3+B10*E3+B11*F3+B12*G3)</f>
        <v>0.26282030358802883</v>
      </c>
      <c r="D11" s="5"/>
      <c r="E11" s="5"/>
      <c r="F11" s="5"/>
      <c r="G11" s="5"/>
      <c r="H11" s="5"/>
      <c r="I11" s="5"/>
      <c r="J11" s="5"/>
      <c r="K11" s="5"/>
      <c r="L11" s="5"/>
      <c r="M11" s="6"/>
      <c r="N11" s="23"/>
      <c r="O11" s="10" t="s">
        <v>3</v>
      </c>
      <c r="P11" s="11">
        <f>(Q11*T3)/(Q8*Q3+Q7*P3+Q9*R3+Q10*S3+Q11*T3+Q12*U3)</f>
        <v>9.5075983153348267E-2</v>
      </c>
      <c r="Q11" s="18">
        <v>5.8999999999999997E-2</v>
      </c>
      <c r="R11" s="5"/>
      <c r="S11" s="5"/>
      <c r="T11" s="5"/>
      <c r="U11" s="5"/>
      <c r="V11" s="5"/>
      <c r="W11" s="5"/>
      <c r="X11" s="5"/>
      <c r="Y11" s="5"/>
      <c r="Z11" s="5"/>
      <c r="AA11" s="6"/>
      <c r="AC11" s="10" t="s">
        <v>3</v>
      </c>
      <c r="AD11" s="11">
        <f>(AE11*AH3)/(AE8*AE3+AE7*AD3+AE9*AF3+AE10*AG3+AE11*AH3+AE12*AI3)</f>
        <v>9.6205723687535299E-2</v>
      </c>
      <c r="AE11" s="18">
        <v>5.8999999999999997E-2</v>
      </c>
      <c r="AF11" s="5"/>
      <c r="AG11" s="5"/>
      <c r="AH11" s="5"/>
      <c r="AI11" s="5"/>
      <c r="AJ11" s="5"/>
      <c r="AK11" s="5"/>
      <c r="AL11" s="5"/>
      <c r="AM11" s="5"/>
      <c r="AN11" s="5"/>
      <c r="AO11" s="10" t="s">
        <v>3</v>
      </c>
      <c r="AP11" s="43">
        <f>AP13*AD11</f>
        <v>11.544686842504236</v>
      </c>
      <c r="AQ11" t="s">
        <v>94</v>
      </c>
      <c r="AS11" s="10" t="s">
        <v>3</v>
      </c>
      <c r="AT11" s="11">
        <f>(AU11*AX3)/(AU8*AU3+AU7*AT3+AU9*AV3+AU10*AW3+AU11*AX3+AU12*AY3)</f>
        <v>9.2894274553598971E-2</v>
      </c>
      <c r="AU11" s="18">
        <v>5.8999999999999997E-2</v>
      </c>
      <c r="AV11" s="5"/>
      <c r="AW11" s="5"/>
      <c r="AX11" s="5"/>
      <c r="AY11" s="5"/>
      <c r="AZ11" s="5"/>
      <c r="BA11" s="5"/>
      <c r="BB11" s="5"/>
      <c r="BC11" s="5"/>
      <c r="BD11" s="5"/>
      <c r="BE11" s="10" t="s">
        <v>3</v>
      </c>
      <c r="BF11" s="43">
        <f>BF13*AT11</f>
        <v>11.147312946431876</v>
      </c>
      <c r="BG11" t="s">
        <v>94</v>
      </c>
    </row>
    <row r="12" spans="1:59" x14ac:dyDescent="0.35">
      <c r="A12" s="10" t="s">
        <v>4</v>
      </c>
      <c r="B12" s="18">
        <v>0.23899999999999999</v>
      </c>
      <c r="C12" s="11">
        <f>(B12*G3)/(B7*B3+B8*C3+B9*D3+B10*E3+B11*F3+B12*G3)</f>
        <v>0.22300833885852425</v>
      </c>
      <c r="D12" s="5"/>
      <c r="E12" s="5"/>
      <c r="F12" s="51" t="s">
        <v>14</v>
      </c>
      <c r="G12" s="53"/>
      <c r="H12" s="5"/>
      <c r="I12" s="5"/>
      <c r="J12" s="5"/>
      <c r="K12" s="5"/>
      <c r="L12" s="5"/>
      <c r="M12" s="6"/>
      <c r="N12" s="23"/>
      <c r="O12" s="10" t="s">
        <v>4</v>
      </c>
      <c r="P12" s="11">
        <f>(Q12*U3)/(Q8*Q3+Q7*P3+Q9*R3+Q10*S3+Q11*T3+Q12*U3)</f>
        <v>0.37988415714269458</v>
      </c>
      <c r="Q12" s="18">
        <v>0.4</v>
      </c>
      <c r="R12" s="5"/>
      <c r="S12" s="5"/>
      <c r="T12" s="47" t="s">
        <v>14</v>
      </c>
      <c r="U12" s="49"/>
      <c r="V12" s="5"/>
      <c r="W12" s="5"/>
      <c r="X12" s="5"/>
      <c r="Y12" s="5"/>
      <c r="Z12" s="5"/>
      <c r="AA12" s="6"/>
      <c r="AC12" s="10" t="s">
        <v>4</v>
      </c>
      <c r="AD12" s="11">
        <f>(AE12*AI3)/(AE8*AE3+AE7*AD3+AE9*AF3+AE10*AG3+AE11*AH3+AE12*AI3)</f>
        <v>0.38439813129668643</v>
      </c>
      <c r="AE12" s="18">
        <v>0.4</v>
      </c>
      <c r="AF12" s="5"/>
      <c r="AG12" s="5"/>
      <c r="AH12" s="47" t="s">
        <v>14</v>
      </c>
      <c r="AI12" s="49"/>
      <c r="AJ12" s="5"/>
      <c r="AK12" s="5"/>
      <c r="AL12" s="5"/>
      <c r="AM12" s="5"/>
      <c r="AN12" s="5"/>
      <c r="AO12" s="10" t="s">
        <v>4</v>
      </c>
      <c r="AP12" s="43">
        <f>AP13*AD12</f>
        <v>46.127775755602372</v>
      </c>
      <c r="AQ12" t="s">
        <v>94</v>
      </c>
      <c r="AS12" s="10" t="s">
        <v>4</v>
      </c>
      <c r="AT12" s="11">
        <f>(AU12*AY3)/(AU8*AU3+AU7*AT3+AU9*AV3+AU10*AW3+AU11*AX3+AU12*AY3)</f>
        <v>0.3711669553314868</v>
      </c>
      <c r="AU12" s="18">
        <v>0.4</v>
      </c>
      <c r="AV12" s="5"/>
      <c r="AW12" s="5"/>
      <c r="AX12" s="47" t="s">
        <v>14</v>
      </c>
      <c r="AY12" s="49"/>
      <c r="AZ12" s="5"/>
      <c r="BA12" s="5"/>
      <c r="BB12" s="5"/>
      <c r="BC12" s="5"/>
      <c r="BD12" s="5"/>
      <c r="BE12" s="10" t="s">
        <v>4</v>
      </c>
      <c r="BF12" s="43">
        <f>BF13*AT12</f>
        <v>44.540034639778419</v>
      </c>
      <c r="BG12" t="s">
        <v>94</v>
      </c>
    </row>
    <row r="13" spans="1:59" x14ac:dyDescent="0.35">
      <c r="A13" s="10" t="s">
        <v>10</v>
      </c>
      <c r="B13" s="19">
        <f>SUM(B7:B12)</f>
        <v>1</v>
      </c>
      <c r="C13" s="12">
        <f>SUM(C7:C12)</f>
        <v>1</v>
      </c>
      <c r="D13" s="5"/>
      <c r="E13" s="5"/>
      <c r="F13" s="15" t="s">
        <v>15</v>
      </c>
      <c r="G13" s="16">
        <f>(B7+B8+B9+B10)/(B11+B12)</f>
        <v>1.4691358024691357</v>
      </c>
      <c r="H13" s="5"/>
      <c r="I13" s="5"/>
      <c r="J13" s="5"/>
      <c r="K13" s="5"/>
      <c r="L13" s="5"/>
      <c r="M13" s="6"/>
      <c r="N13" s="23"/>
      <c r="O13" s="10" t="s">
        <v>10</v>
      </c>
      <c r="P13" s="12">
        <f>SUM(P7:P12)</f>
        <v>1</v>
      </c>
      <c r="Q13" s="19">
        <f>SUM(Q7:Q12)</f>
        <v>1</v>
      </c>
      <c r="R13" s="5"/>
      <c r="S13" s="5"/>
      <c r="T13" s="21" t="s">
        <v>15</v>
      </c>
      <c r="U13" s="16">
        <f>(P7+P8+P9+P10)/(P11+P12)</f>
        <v>1.105439836228572</v>
      </c>
      <c r="V13" s="5"/>
      <c r="W13" s="5"/>
      <c r="X13" s="5"/>
      <c r="Y13" s="5"/>
      <c r="Z13" s="5"/>
      <c r="AA13" s="6"/>
      <c r="AC13" s="10" t="s">
        <v>10</v>
      </c>
      <c r="AD13" s="12">
        <f>SUM(AD7:AD12)</f>
        <v>1</v>
      </c>
      <c r="AE13" s="19">
        <f>SUM(AE7:AE12)</f>
        <v>0.99999999999999989</v>
      </c>
      <c r="AF13" s="5"/>
      <c r="AG13" s="5"/>
      <c r="AH13" s="21" t="s">
        <v>15</v>
      </c>
      <c r="AI13" s="16">
        <f>(AD7+AD8+AD9+AD10)/(AD11+AD12)</f>
        <v>1.0807157279935469</v>
      </c>
      <c r="AJ13" s="5"/>
      <c r="AK13" s="5"/>
      <c r="AL13" s="5"/>
      <c r="AM13" s="5"/>
      <c r="AN13" s="5"/>
      <c r="AO13" s="10" t="s">
        <v>10</v>
      </c>
      <c r="AP13" s="35">
        <v>120</v>
      </c>
      <c r="AQ13" t="s">
        <v>94</v>
      </c>
      <c r="AS13" s="10" t="s">
        <v>10</v>
      </c>
      <c r="AT13" s="12">
        <f>SUM(AT7:AT12)</f>
        <v>0.99999999999999989</v>
      </c>
      <c r="AU13" s="19">
        <f>SUM(AU7:AU12)</f>
        <v>1</v>
      </c>
      <c r="AV13" s="5"/>
      <c r="AW13" s="5"/>
      <c r="AX13" s="21" t="s">
        <v>15</v>
      </c>
      <c r="AY13" s="16">
        <f>(AT7+AT8+AT9+AT10)/(AT11+AT12)</f>
        <v>1.1548880526986216</v>
      </c>
      <c r="AZ13" s="5"/>
      <c r="BA13" s="5"/>
      <c r="BB13" s="5"/>
      <c r="BC13" s="5"/>
      <c r="BD13" s="5"/>
      <c r="BE13" s="10" t="s">
        <v>10</v>
      </c>
      <c r="BF13" s="35">
        <v>120</v>
      </c>
      <c r="BG13" t="s">
        <v>94</v>
      </c>
    </row>
    <row r="14" spans="1:59" x14ac:dyDescent="0.3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23"/>
      <c r="O14" s="7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9"/>
      <c r="AC14" s="7"/>
      <c r="AD14" s="8"/>
      <c r="AE14" s="8"/>
      <c r="AF14" s="8"/>
      <c r="AG14" s="8"/>
      <c r="AH14" s="8"/>
      <c r="AI14" s="8"/>
      <c r="AJ14" s="8"/>
      <c r="AK14" s="8" t="s">
        <v>93</v>
      </c>
      <c r="AL14" s="8"/>
      <c r="AM14" s="46">
        <f>AP7/AD3*54.94</f>
        <v>26.359003162056855</v>
      </c>
      <c r="AN14" s="8" t="s">
        <v>94</v>
      </c>
      <c r="AO14" s="9"/>
      <c r="AS14" s="7"/>
      <c r="AT14" s="8"/>
      <c r="AU14" s="8"/>
      <c r="AV14" s="8"/>
      <c r="AW14" s="8"/>
      <c r="AX14" s="8"/>
      <c r="AY14" s="8"/>
      <c r="AZ14" s="8"/>
      <c r="BA14" s="8" t="s">
        <v>93</v>
      </c>
      <c r="BB14" s="8"/>
      <c r="BC14" s="46">
        <f>BF7/AT3*54.94</f>
        <v>40.722740940413154</v>
      </c>
      <c r="BD14" s="8" t="s">
        <v>94</v>
      </c>
      <c r="BE14" s="9"/>
    </row>
    <row r="15" spans="1:59" x14ac:dyDescent="0.3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 spans="1:59" x14ac:dyDescent="0.3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C16" s="1" t="s">
        <v>91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3"/>
    </row>
    <row r="17" spans="1:43" x14ac:dyDescent="0.35">
      <c r="A17" s="1" t="s">
        <v>11</v>
      </c>
      <c r="B17" s="2">
        <v>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23"/>
      <c r="O17" s="1" t="s">
        <v>26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3"/>
      <c r="AC17" s="10" t="s">
        <v>6</v>
      </c>
      <c r="AD17" s="10" t="s">
        <v>0</v>
      </c>
      <c r="AE17" s="10" t="s">
        <v>5</v>
      </c>
      <c r="AF17" s="10" t="s">
        <v>1</v>
      </c>
      <c r="AG17" s="10" t="s">
        <v>2</v>
      </c>
      <c r="AH17" s="10" t="s">
        <v>3</v>
      </c>
      <c r="AI17" s="10" t="s">
        <v>4</v>
      </c>
      <c r="AJ17" s="5"/>
      <c r="AK17" s="5"/>
      <c r="AL17" s="5" t="s">
        <v>20</v>
      </c>
      <c r="AM17" s="5"/>
      <c r="AN17" s="5"/>
      <c r="AO17" s="6"/>
    </row>
    <row r="18" spans="1:43" x14ac:dyDescent="0.35">
      <c r="A18" s="10" t="s">
        <v>6</v>
      </c>
      <c r="B18" s="10" t="s">
        <v>0</v>
      </c>
      <c r="C18" s="10" t="s">
        <v>5</v>
      </c>
      <c r="D18" s="10" t="s">
        <v>1</v>
      </c>
      <c r="E18" s="10" t="s">
        <v>2</v>
      </c>
      <c r="F18" s="10" t="s">
        <v>3</v>
      </c>
      <c r="G18" s="10" t="s">
        <v>4</v>
      </c>
      <c r="H18" s="5"/>
      <c r="I18" s="5"/>
      <c r="J18" s="5" t="s">
        <v>19</v>
      </c>
      <c r="K18" s="5"/>
      <c r="L18" s="5"/>
      <c r="M18" s="6"/>
      <c r="N18" s="23"/>
      <c r="O18" s="10" t="s">
        <v>6</v>
      </c>
      <c r="P18" s="10" t="s">
        <v>0</v>
      </c>
      <c r="Q18" s="10" t="s">
        <v>5</v>
      </c>
      <c r="R18" s="10" t="s">
        <v>1</v>
      </c>
      <c r="S18" s="10" t="s">
        <v>2</v>
      </c>
      <c r="T18" s="10" t="s">
        <v>3</v>
      </c>
      <c r="U18" s="10" t="s">
        <v>4</v>
      </c>
      <c r="V18" s="5"/>
      <c r="W18" s="5"/>
      <c r="X18" s="5" t="s">
        <v>20</v>
      </c>
      <c r="Y18" s="5"/>
      <c r="Z18" s="5"/>
      <c r="AA18" s="6"/>
      <c r="AC18" s="10"/>
      <c r="AD18" s="10">
        <v>70.94</v>
      </c>
      <c r="AE18" s="10">
        <v>71.849999999999994</v>
      </c>
      <c r="AF18" s="10">
        <v>40.31</v>
      </c>
      <c r="AG18" s="10">
        <v>56.08</v>
      </c>
      <c r="AH18" s="10">
        <v>101.96</v>
      </c>
      <c r="AI18" s="10">
        <v>60.09</v>
      </c>
      <c r="AJ18" s="5"/>
      <c r="AK18" s="5"/>
      <c r="AL18" s="17" t="s">
        <v>17</v>
      </c>
      <c r="AM18" s="5"/>
      <c r="AN18" s="5"/>
      <c r="AO18" s="6"/>
    </row>
    <row r="19" spans="1:43" x14ac:dyDescent="0.35">
      <c r="A19" s="10"/>
      <c r="B19" s="10">
        <v>70.94</v>
      </c>
      <c r="C19" s="10">
        <v>71.849999999999994</v>
      </c>
      <c r="D19" s="10">
        <v>40.31</v>
      </c>
      <c r="E19" s="10">
        <v>56.08</v>
      </c>
      <c r="F19" s="10">
        <v>101.96</v>
      </c>
      <c r="G19" s="10">
        <v>60.09</v>
      </c>
      <c r="H19" s="5"/>
      <c r="I19" s="5"/>
      <c r="J19" s="17" t="s">
        <v>16</v>
      </c>
      <c r="K19" s="5"/>
      <c r="L19" s="5"/>
      <c r="M19" s="6"/>
      <c r="N19" s="23"/>
      <c r="O19" s="10"/>
      <c r="P19" s="10">
        <v>70.94</v>
      </c>
      <c r="Q19" s="10">
        <v>71.849999999999994</v>
      </c>
      <c r="R19" s="10">
        <v>40.31</v>
      </c>
      <c r="S19" s="10">
        <v>56.08</v>
      </c>
      <c r="T19" s="10">
        <v>101.96</v>
      </c>
      <c r="U19" s="10">
        <v>60.09</v>
      </c>
      <c r="V19" s="5"/>
      <c r="W19" s="5"/>
      <c r="X19" s="17" t="s">
        <v>17</v>
      </c>
      <c r="Y19" s="5"/>
      <c r="Z19" s="5"/>
      <c r="AA19" s="6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6"/>
    </row>
    <row r="20" spans="1:43" x14ac:dyDescent="0.35">
      <c r="A20" s="4"/>
      <c r="B20" s="5"/>
      <c r="C20" s="5"/>
      <c r="D20" s="5"/>
      <c r="E20" s="5"/>
      <c r="F20" s="5"/>
      <c r="G20" s="5"/>
      <c r="H20" s="5"/>
      <c r="I20" s="5"/>
      <c r="J20" s="5" t="s">
        <v>24</v>
      </c>
      <c r="K20" s="5"/>
      <c r="L20" s="5"/>
      <c r="M20" s="6"/>
      <c r="N20" s="23"/>
      <c r="O20" s="4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6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6"/>
    </row>
    <row r="21" spans="1:43" x14ac:dyDescent="0.3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6"/>
      <c r="N21" s="23"/>
      <c r="O21" s="4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6"/>
      <c r="AC21" s="22" t="s">
        <v>7</v>
      </c>
      <c r="AD21" s="22" t="s">
        <v>8</v>
      </c>
      <c r="AE21" s="22" t="s">
        <v>9</v>
      </c>
      <c r="AF21" s="5"/>
      <c r="AG21" s="5"/>
      <c r="AH21" s="47" t="s">
        <v>12</v>
      </c>
      <c r="AI21" s="48"/>
      <c r="AJ21" s="48"/>
      <c r="AK21" s="48"/>
      <c r="AL21" s="48"/>
      <c r="AM21" s="49"/>
      <c r="AN21" s="5"/>
      <c r="AO21" s="22" t="s">
        <v>7</v>
      </c>
      <c r="AP21" s="22" t="s">
        <v>92</v>
      </c>
    </row>
    <row r="22" spans="1:43" x14ac:dyDescent="0.35">
      <c r="A22" s="10" t="s">
        <v>7</v>
      </c>
      <c r="B22" s="10" t="s">
        <v>8</v>
      </c>
      <c r="C22" s="10" t="s">
        <v>9</v>
      </c>
      <c r="D22" s="5"/>
      <c r="E22" s="5"/>
      <c r="F22" s="51" t="s">
        <v>12</v>
      </c>
      <c r="G22" s="52"/>
      <c r="H22" s="52"/>
      <c r="I22" s="52"/>
      <c r="J22" s="52"/>
      <c r="K22" s="53"/>
      <c r="L22" s="5"/>
      <c r="M22" s="6"/>
      <c r="N22" s="23"/>
      <c r="O22" s="22" t="s">
        <v>7</v>
      </c>
      <c r="P22" s="22" t="s">
        <v>8</v>
      </c>
      <c r="Q22" s="22" t="s">
        <v>9</v>
      </c>
      <c r="R22" s="5"/>
      <c r="S22" s="5"/>
      <c r="T22" s="47" t="s">
        <v>12</v>
      </c>
      <c r="U22" s="48"/>
      <c r="V22" s="48"/>
      <c r="W22" s="48"/>
      <c r="X22" s="48"/>
      <c r="Y22" s="49"/>
      <c r="Z22" s="5"/>
      <c r="AA22" s="6"/>
      <c r="AC22" s="10" t="s">
        <v>0</v>
      </c>
      <c r="AD22" s="11">
        <f>(AE22*AD18)/(AE23*AE18+AE22*AD18+AE24*AF18+AE25*AG18+AE26*AH18+AE27*AI18)</f>
        <v>0.22963160538841212</v>
      </c>
      <c r="AE22" s="18">
        <v>0.2</v>
      </c>
      <c r="AF22" s="5"/>
      <c r="AG22" s="5"/>
      <c r="AH22" s="10" t="s">
        <v>0</v>
      </c>
      <c r="AI22" s="10" t="s">
        <v>5</v>
      </c>
      <c r="AJ22" s="10" t="s">
        <v>1</v>
      </c>
      <c r="AK22" s="10" t="s">
        <v>2</v>
      </c>
      <c r="AL22" s="10" t="s">
        <v>3</v>
      </c>
      <c r="AM22" s="10" t="s">
        <v>4</v>
      </c>
      <c r="AN22" s="5"/>
      <c r="AO22" s="10" t="s">
        <v>0</v>
      </c>
      <c r="AP22" s="43">
        <f>AD22*AP28</f>
        <v>27.555792646609454</v>
      </c>
      <c r="AQ22" s="45" t="s">
        <v>94</v>
      </c>
    </row>
    <row r="23" spans="1:43" x14ac:dyDescent="0.35">
      <c r="A23" s="10" t="s">
        <v>0</v>
      </c>
      <c r="B23" s="18"/>
      <c r="C23" s="11" t="e">
        <f>(B23*B19)/(B23*B19+B24*C19+B25*D19+B26*E19+B27*F19+B28*G19)</f>
        <v>#DIV/0!</v>
      </c>
      <c r="D23" s="5"/>
      <c r="E23" s="5"/>
      <c r="F23" s="10" t="s">
        <v>0</v>
      </c>
      <c r="G23" s="10" t="s">
        <v>5</v>
      </c>
      <c r="H23" s="10" t="s">
        <v>1</v>
      </c>
      <c r="I23" s="10" t="s">
        <v>2</v>
      </c>
      <c r="J23" s="10" t="s">
        <v>3</v>
      </c>
      <c r="K23" s="10" t="s">
        <v>4</v>
      </c>
      <c r="L23" s="5"/>
      <c r="M23" s="6"/>
      <c r="N23" s="23"/>
      <c r="O23" s="10" t="s">
        <v>0</v>
      </c>
      <c r="P23" s="11">
        <f>(Q23*P19)/(Q24*Q19+Q23*P19+Q25*R19+Q26*S19+Q27*T19+Q28*U19)</f>
        <v>0.32509905813781126</v>
      </c>
      <c r="Q23" s="18">
        <v>0.28999999999999998</v>
      </c>
      <c r="R23" s="5"/>
      <c r="S23" s="5"/>
      <c r="T23" s="10" t="s">
        <v>0</v>
      </c>
      <c r="U23" s="10" t="s">
        <v>5</v>
      </c>
      <c r="V23" s="10" t="s">
        <v>1</v>
      </c>
      <c r="W23" s="10" t="s">
        <v>2</v>
      </c>
      <c r="X23" s="10" t="s">
        <v>3</v>
      </c>
      <c r="Y23" s="10" t="s">
        <v>4</v>
      </c>
      <c r="Z23" s="5"/>
      <c r="AA23" s="6"/>
      <c r="AC23" s="10" t="s">
        <v>5</v>
      </c>
      <c r="AD23" s="11">
        <f>(AE23*AE18)/(AE23*AE18+AE22*AD18+AE24*AF18+AE25*AG18+AE26*AH18+AE27*AI18)</f>
        <v>0</v>
      </c>
      <c r="AE23" s="18">
        <v>0</v>
      </c>
      <c r="AF23" s="5"/>
      <c r="AG23" s="5"/>
      <c r="AH23" s="13">
        <v>1</v>
      </c>
      <c r="AI23" s="13">
        <v>1</v>
      </c>
      <c r="AJ23" s="10">
        <v>0.78</v>
      </c>
      <c r="AK23" s="13">
        <v>1</v>
      </c>
      <c r="AL23" s="10">
        <v>0.60499999999999998</v>
      </c>
      <c r="AM23" s="10">
        <v>0.48</v>
      </c>
      <c r="AN23" s="5"/>
      <c r="AO23" s="10" t="s">
        <v>5</v>
      </c>
      <c r="AP23" s="44">
        <f>AD23*AP28</f>
        <v>0</v>
      </c>
      <c r="AQ23" t="s">
        <v>94</v>
      </c>
    </row>
    <row r="24" spans="1:43" x14ac:dyDescent="0.35">
      <c r="A24" s="10" t="s">
        <v>5</v>
      </c>
      <c r="B24" s="18"/>
      <c r="C24" s="11" t="e">
        <f>(B24*C19)/(B23*B19+B24*C19+B25*D19+B26*E19+B27*F19+B28*G19)</f>
        <v>#DIV/0!</v>
      </c>
      <c r="D24" s="5" t="s">
        <v>23</v>
      </c>
      <c r="E24" s="5"/>
      <c r="F24" s="13">
        <v>1</v>
      </c>
      <c r="G24" s="13">
        <v>1</v>
      </c>
      <c r="H24" s="10">
        <v>0.78</v>
      </c>
      <c r="I24" s="13">
        <v>1</v>
      </c>
      <c r="J24" s="10">
        <v>0.60499999999999998</v>
      </c>
      <c r="K24" s="10">
        <v>0.48</v>
      </c>
      <c r="L24" s="5"/>
      <c r="M24" s="6"/>
      <c r="N24" s="23"/>
      <c r="O24" s="10" t="s">
        <v>5</v>
      </c>
      <c r="P24" s="11">
        <f>(Q24*Q19)/(Q24*Q19+Q23*P19+Q25*R19+Q26*S19+Q27*T19+Q28*U19)</f>
        <v>1.135411534137724E-2</v>
      </c>
      <c r="Q24" s="18">
        <v>0.01</v>
      </c>
      <c r="R24" s="5"/>
      <c r="S24" s="5"/>
      <c r="T24" s="13">
        <v>1</v>
      </c>
      <c r="U24" s="13">
        <v>1</v>
      </c>
      <c r="V24" s="10">
        <v>0.78</v>
      </c>
      <c r="W24" s="13">
        <v>1</v>
      </c>
      <c r="X24" s="10">
        <v>0.60499999999999998</v>
      </c>
      <c r="Y24" s="10">
        <v>0.48</v>
      </c>
      <c r="Z24" s="5"/>
      <c r="AA24" s="6"/>
      <c r="AC24" s="10" t="s">
        <v>1</v>
      </c>
      <c r="AD24" s="11">
        <f>(AE24*AF18)/(AE23*AE18+AE22*AD18+AE24*AF18+AE25*AG18+AE26*AH18+AE27*AI18)</f>
        <v>6.5241401277184197E-2</v>
      </c>
      <c r="AE24" s="18">
        <v>0.1</v>
      </c>
      <c r="AF24" s="5"/>
      <c r="AG24" s="5"/>
      <c r="AH24" s="10"/>
      <c r="AI24" s="10"/>
      <c r="AJ24" s="50"/>
      <c r="AK24" s="50"/>
      <c r="AL24" s="50"/>
      <c r="AM24" s="50"/>
      <c r="AN24" s="5"/>
      <c r="AO24" s="10" t="s">
        <v>1</v>
      </c>
      <c r="AP24" s="43">
        <f>AD24*AP28</f>
        <v>7.8289681532621032</v>
      </c>
      <c r="AQ24" t="s">
        <v>94</v>
      </c>
    </row>
    <row r="25" spans="1:43" x14ac:dyDescent="0.35">
      <c r="A25" s="10" t="s">
        <v>1</v>
      </c>
      <c r="B25" s="18"/>
      <c r="C25" s="11" t="e">
        <f>(B25*D19)/(B23*B19+B24*C19+B25*D19+B26*E19+B27*F19+B28*G19)</f>
        <v>#DIV/0!</v>
      </c>
      <c r="D25" s="5"/>
      <c r="E25" s="5"/>
      <c r="F25" s="10"/>
      <c r="G25" s="10"/>
      <c r="H25" s="50"/>
      <c r="I25" s="50"/>
      <c r="J25" s="50"/>
      <c r="K25" s="50"/>
      <c r="L25" s="5"/>
      <c r="M25" s="6"/>
      <c r="N25" s="23"/>
      <c r="O25" s="10" t="s">
        <v>1</v>
      </c>
      <c r="P25" s="11">
        <f>(Q25*R19)/(Q24*Q19+Q23*P19+Q25*R19+Q26*S19+Q27*T19+Q28*U19)</f>
        <v>6.369998460833913E-2</v>
      </c>
      <c r="Q25" s="18">
        <v>0.1</v>
      </c>
      <c r="R25" s="5"/>
      <c r="S25" s="5"/>
      <c r="T25" s="10"/>
      <c r="U25" s="10"/>
      <c r="V25" s="50"/>
      <c r="W25" s="50"/>
      <c r="X25" s="50"/>
      <c r="Y25" s="50"/>
      <c r="Z25" s="5"/>
      <c r="AA25" s="6"/>
      <c r="AC25" s="10" t="s">
        <v>2</v>
      </c>
      <c r="AD25" s="11">
        <f>(AE25*AG18)/(AE23*AE18+AE22*AD18+AE24*AF18+AE25*AG18+AE26*AH18+AE27*AI18)</f>
        <v>0.21874368788228774</v>
      </c>
      <c r="AE25" s="18">
        <v>0.24099999999999999</v>
      </c>
      <c r="AF25" s="5"/>
      <c r="AG25" s="5"/>
      <c r="AH25" s="20" t="s">
        <v>13</v>
      </c>
      <c r="AI25" s="35">
        <f>AH23*AE22+AI23*AE23+AJ23*AE24+AK23*AE25+AL23*AE26+AM23*AE27</f>
        <v>0.74669500000000011</v>
      </c>
      <c r="AJ25" s="50"/>
      <c r="AK25" s="50"/>
      <c r="AL25" s="50"/>
      <c r="AM25" s="50"/>
      <c r="AN25" s="5"/>
      <c r="AO25" s="10" t="s">
        <v>2</v>
      </c>
      <c r="AP25" s="43">
        <f>AP28*AD25</f>
        <v>26.249242545874527</v>
      </c>
      <c r="AQ25" t="s">
        <v>94</v>
      </c>
    </row>
    <row r="26" spans="1:43" x14ac:dyDescent="0.35">
      <c r="A26" s="10" t="s">
        <v>2</v>
      </c>
      <c r="B26" s="18"/>
      <c r="C26" s="11" t="e">
        <f>(B26*E19)/(B23*B19+B24*C19+B25*D19+B26*E19+B27*F19+B28*G19)</f>
        <v>#DIV/0!</v>
      </c>
      <c r="D26" s="5"/>
      <c r="E26" s="5"/>
      <c r="F26" s="14" t="s">
        <v>13</v>
      </c>
      <c r="G26" s="10" t="e">
        <f>F24*C23+G24*C24+H24*C25+I24*C26+J24*C27+K24*C28</f>
        <v>#DIV/0!</v>
      </c>
      <c r="H26" s="50"/>
      <c r="I26" s="50"/>
      <c r="J26" s="50"/>
      <c r="K26" s="50"/>
      <c r="L26" s="5"/>
      <c r="M26" s="6"/>
      <c r="N26" s="23"/>
      <c r="O26" s="10" t="s">
        <v>2</v>
      </c>
      <c r="P26" s="11">
        <f>(Q26*S19)/(Q24*Q19+Q23*P19+Q25*R19+Q26*S19+Q27*T19+Q28*U19)</f>
        <v>0.12495500230558862</v>
      </c>
      <c r="Q26" s="18">
        <v>0.14099999999999999</v>
      </c>
      <c r="R26" s="5"/>
      <c r="S26" s="5"/>
      <c r="T26" s="20" t="s">
        <v>13</v>
      </c>
      <c r="U26" s="35">
        <f>T24*Q23+U24*Q24+V24*Q25+W24*Q26+X24*Q27+Y24*Q28</f>
        <v>0.74669500000000011</v>
      </c>
      <c r="V26" s="50"/>
      <c r="W26" s="50"/>
      <c r="X26" s="50"/>
      <c r="Y26" s="50"/>
      <c r="Z26" s="5"/>
      <c r="AA26" s="6"/>
      <c r="AC26" s="10" t="s">
        <v>3</v>
      </c>
      <c r="AD26" s="11">
        <f>(AE26*AH18)/(AE23*AE18+AE22*AD18+AE24*AF18+AE25*AG18+AE26*AH18+AE27*AI18)</f>
        <v>9.7362635370647543E-2</v>
      </c>
      <c r="AE26" s="18">
        <v>5.8999999999999997E-2</v>
      </c>
      <c r="AF26" s="5"/>
      <c r="AG26" s="5"/>
      <c r="AH26" s="5"/>
      <c r="AI26" s="5"/>
      <c r="AJ26" s="5"/>
      <c r="AK26" s="5"/>
      <c r="AL26" s="5"/>
      <c r="AM26" s="5"/>
      <c r="AN26" s="5"/>
      <c r="AO26" s="10" t="s">
        <v>3</v>
      </c>
      <c r="AP26" s="43">
        <f>AP28*AD26</f>
        <v>11.683516244477705</v>
      </c>
      <c r="AQ26" t="s">
        <v>94</v>
      </c>
    </row>
    <row r="27" spans="1:43" x14ac:dyDescent="0.35">
      <c r="A27" s="10" t="s">
        <v>3</v>
      </c>
      <c r="B27" s="18"/>
      <c r="C27" s="11" t="e">
        <f>(B27*F19)/(B23*B19+B24*C19+B25*D19+B26*E19+B27*F19+B28*G19)</f>
        <v>#DIV/0!</v>
      </c>
      <c r="D27" s="5"/>
      <c r="E27" s="5"/>
      <c r="F27" s="5"/>
      <c r="G27" s="5"/>
      <c r="H27" s="5"/>
      <c r="I27" s="5"/>
      <c r="J27" s="5"/>
      <c r="K27" s="5"/>
      <c r="L27" s="5"/>
      <c r="M27" s="6"/>
      <c r="N27" s="23"/>
      <c r="O27" s="10" t="s">
        <v>3</v>
      </c>
      <c r="P27" s="11">
        <f>(Q27*T19)/(Q24*Q19+Q23*P19+Q25*R19+Q26*S19+Q27*T19+Q28*U19)</f>
        <v>9.5062310942522724E-2</v>
      </c>
      <c r="Q27" s="18">
        <v>5.8999999999999997E-2</v>
      </c>
      <c r="R27" s="5"/>
      <c r="S27" s="5"/>
      <c r="T27" s="5"/>
      <c r="U27" s="5"/>
      <c r="V27" s="5"/>
      <c r="W27" s="5"/>
      <c r="X27" s="5"/>
      <c r="Y27" s="5"/>
      <c r="Z27" s="5"/>
      <c r="AA27" s="6"/>
      <c r="AC27" s="10" t="s">
        <v>4</v>
      </c>
      <c r="AD27" s="11">
        <f>(AE27*AI18)/(AE23*AE18+AE22*AD18+AE24*AF18+AE25*AG18+AE26*AH18+AE27*AI18)</f>
        <v>0.38902067008146846</v>
      </c>
      <c r="AE27" s="18">
        <v>0.4</v>
      </c>
      <c r="AF27" s="5"/>
      <c r="AG27" s="5"/>
      <c r="AH27" s="47" t="s">
        <v>14</v>
      </c>
      <c r="AI27" s="49"/>
      <c r="AJ27" s="5"/>
      <c r="AK27" s="5"/>
      <c r="AL27" s="5"/>
      <c r="AM27" s="5"/>
      <c r="AN27" s="5"/>
      <c r="AO27" s="10" t="s">
        <v>4</v>
      </c>
      <c r="AP27" s="43">
        <f>AP28*AD27</f>
        <v>46.682480409776218</v>
      </c>
      <c r="AQ27" t="s">
        <v>94</v>
      </c>
    </row>
    <row r="28" spans="1:43" x14ac:dyDescent="0.35">
      <c r="A28" s="10" t="s">
        <v>4</v>
      </c>
      <c r="B28" s="18"/>
      <c r="C28" s="11" t="e">
        <f>(B28*G19)/(B23*B19+B24*C19+B25*D19+B26*E19+B27*F19+B28*G19)</f>
        <v>#DIV/0!</v>
      </c>
      <c r="D28" s="5"/>
      <c r="E28" s="5"/>
      <c r="F28" s="51" t="s">
        <v>14</v>
      </c>
      <c r="G28" s="53"/>
      <c r="H28" s="5"/>
      <c r="I28" s="5"/>
      <c r="J28" s="5"/>
      <c r="K28" s="5"/>
      <c r="L28" s="5"/>
      <c r="M28" s="6"/>
      <c r="N28" s="23"/>
      <c r="O28" s="10" t="s">
        <v>4</v>
      </c>
      <c r="P28" s="11">
        <f>(Q28*U19)/(Q24*Q19+Q23*P19+Q25*R19+Q26*S19+Q27*T19+Q28*U19)</f>
        <v>0.37982952866436098</v>
      </c>
      <c r="Q28" s="18">
        <v>0.4</v>
      </c>
      <c r="R28" s="5"/>
      <c r="S28" s="5"/>
      <c r="T28" s="47" t="s">
        <v>14</v>
      </c>
      <c r="U28" s="49"/>
      <c r="V28" s="5"/>
      <c r="W28" s="5"/>
      <c r="X28" s="5"/>
      <c r="Y28" s="5"/>
      <c r="Z28" s="5"/>
      <c r="AA28" s="6"/>
      <c r="AC28" s="10" t="s">
        <v>10</v>
      </c>
      <c r="AD28" s="12">
        <f>SUM(AD22:AD27)</f>
        <v>1</v>
      </c>
      <c r="AE28" s="19">
        <f>SUM(AE22:AE27)</f>
        <v>1</v>
      </c>
      <c r="AF28" s="5"/>
      <c r="AG28" s="5"/>
      <c r="AH28" s="21" t="s">
        <v>15</v>
      </c>
      <c r="AI28" s="16">
        <f>(AD22+AD23+AD24+AD25)/(AD26+AD27)</f>
        <v>1.0559916197585222</v>
      </c>
      <c r="AJ28" s="5"/>
      <c r="AK28" s="5"/>
      <c r="AL28" s="5"/>
      <c r="AM28" s="5"/>
      <c r="AN28" s="5"/>
      <c r="AO28" s="10" t="s">
        <v>10</v>
      </c>
      <c r="AP28" s="35">
        <v>120</v>
      </c>
      <c r="AQ28" t="s">
        <v>94</v>
      </c>
    </row>
    <row r="29" spans="1:43" x14ac:dyDescent="0.35">
      <c r="A29" s="10" t="s">
        <v>10</v>
      </c>
      <c r="B29" s="19">
        <f>SUM(B23:B28)</f>
        <v>0</v>
      </c>
      <c r="C29" s="12" t="e">
        <f>SUM(C23:C28)</f>
        <v>#DIV/0!</v>
      </c>
      <c r="D29" s="5"/>
      <c r="E29" s="5"/>
      <c r="F29" s="15" t="s">
        <v>15</v>
      </c>
      <c r="G29" s="16" t="e">
        <f>(B23+B24+B25+B26)/(B27+B28)</f>
        <v>#DIV/0!</v>
      </c>
      <c r="H29" s="5"/>
      <c r="I29" s="5"/>
      <c r="J29" s="5"/>
      <c r="K29" s="5"/>
      <c r="L29" s="5"/>
      <c r="M29" s="6"/>
      <c r="N29" s="23"/>
      <c r="O29" s="10" t="s">
        <v>10</v>
      </c>
      <c r="P29" s="12">
        <f>SUM(P23:P28)</f>
        <v>1</v>
      </c>
      <c r="Q29" s="19">
        <f>SUM(Q23:Q28)</f>
        <v>1</v>
      </c>
      <c r="R29" s="5"/>
      <c r="S29" s="5"/>
      <c r="T29" s="21" t="s">
        <v>15</v>
      </c>
      <c r="U29" s="16">
        <f>(P23+P24+P25+P26)/(P27+P28)</f>
        <v>1.1057426483213562</v>
      </c>
      <c r="V29" s="5"/>
      <c r="W29" s="5"/>
      <c r="X29" s="5"/>
      <c r="Y29" s="5"/>
      <c r="Z29" s="5"/>
      <c r="AA29" s="6"/>
      <c r="AC29" s="7"/>
      <c r="AD29" s="8"/>
      <c r="AE29" s="8"/>
      <c r="AF29" s="8"/>
      <c r="AG29" s="8"/>
      <c r="AH29" s="8"/>
      <c r="AI29" s="8"/>
      <c r="AJ29" s="8"/>
      <c r="AK29" s="8" t="s">
        <v>93</v>
      </c>
      <c r="AL29" s="8"/>
      <c r="AM29" s="46">
        <f>AP22/AD18*54.94</f>
        <v>21.340784437619444</v>
      </c>
      <c r="AN29" s="8" t="s">
        <v>94</v>
      </c>
      <c r="AO29" s="9"/>
    </row>
    <row r="30" spans="1:43" x14ac:dyDescent="0.3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9"/>
      <c r="N30" s="23"/>
      <c r="O30" s="7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9"/>
    </row>
    <row r="31" spans="1:43" x14ac:dyDescent="0.35">
      <c r="N31" s="23"/>
      <c r="O31" s="22" t="s">
        <v>7</v>
      </c>
      <c r="P31" s="22" t="s">
        <v>21</v>
      </c>
      <c r="Q31" s="26"/>
      <c r="R31" s="27"/>
      <c r="S31" s="27"/>
      <c r="T31" s="27"/>
      <c r="U31" s="27"/>
      <c r="V31" s="27"/>
      <c r="W31" s="27"/>
      <c r="X31" s="27"/>
      <c r="Y31" s="27"/>
      <c r="Z31" s="27"/>
      <c r="AA31" s="28"/>
      <c r="AC31" s="1" t="s">
        <v>91</v>
      </c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3"/>
    </row>
    <row r="32" spans="1:43" x14ac:dyDescent="0.35">
      <c r="N32" s="23"/>
      <c r="O32" s="10" t="s">
        <v>0</v>
      </c>
      <c r="P32" s="24">
        <f>P23*P38</f>
        <v>39.011886976537355</v>
      </c>
      <c r="Q32" s="29"/>
      <c r="R32" s="30"/>
      <c r="S32" s="30"/>
      <c r="T32" s="30"/>
      <c r="U32" s="30"/>
      <c r="V32" s="30"/>
      <c r="W32" s="30"/>
      <c r="X32" s="30"/>
      <c r="Y32" s="30"/>
      <c r="Z32" s="30"/>
      <c r="AA32" s="31"/>
      <c r="AC32" s="10" t="s">
        <v>6</v>
      </c>
      <c r="AD32" s="10" t="s">
        <v>0</v>
      </c>
      <c r="AE32" s="10" t="s">
        <v>5</v>
      </c>
      <c r="AF32" s="10" t="s">
        <v>1</v>
      </c>
      <c r="AG32" s="10" t="s">
        <v>2</v>
      </c>
      <c r="AH32" s="10" t="s">
        <v>3</v>
      </c>
      <c r="AI32" s="10" t="s">
        <v>4</v>
      </c>
      <c r="AJ32" s="5"/>
      <c r="AK32" s="5"/>
      <c r="AL32" s="5" t="s">
        <v>20</v>
      </c>
      <c r="AM32" s="5"/>
      <c r="AN32" s="5"/>
      <c r="AO32" s="6"/>
    </row>
    <row r="33" spans="1:43" x14ac:dyDescent="0.35">
      <c r="N33" s="23"/>
      <c r="O33" s="10" t="s">
        <v>5</v>
      </c>
      <c r="P33" s="24">
        <f>P24*P38</f>
        <v>1.3624938409652689</v>
      </c>
      <c r="Q33" s="29"/>
      <c r="R33" s="30"/>
      <c r="S33" s="30"/>
      <c r="T33" s="30"/>
      <c r="U33" s="30"/>
      <c r="V33" s="30"/>
      <c r="W33" s="30"/>
      <c r="X33" s="30"/>
      <c r="Y33" s="30"/>
      <c r="Z33" s="30"/>
      <c r="AA33" s="31"/>
      <c r="AC33" s="10"/>
      <c r="AD33" s="10">
        <v>70.94</v>
      </c>
      <c r="AE33" s="10">
        <v>71.849999999999994</v>
      </c>
      <c r="AF33" s="10">
        <v>40.31</v>
      </c>
      <c r="AG33" s="10">
        <v>56.08</v>
      </c>
      <c r="AH33" s="10">
        <v>101.96</v>
      </c>
      <c r="AI33" s="10">
        <v>60.09</v>
      </c>
      <c r="AJ33" s="5"/>
      <c r="AK33" s="5"/>
      <c r="AL33" s="17" t="s">
        <v>17</v>
      </c>
      <c r="AM33" s="5"/>
      <c r="AN33" s="5"/>
      <c r="AO33" s="6"/>
    </row>
    <row r="34" spans="1:43" x14ac:dyDescent="0.35">
      <c r="A34" s="1" t="s">
        <v>25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3"/>
      <c r="N34" s="23"/>
      <c r="O34" s="10" t="s">
        <v>1</v>
      </c>
      <c r="P34" s="24">
        <f>P25*P38</f>
        <v>7.6439981530006955</v>
      </c>
      <c r="Q34" s="29"/>
      <c r="R34" s="30"/>
      <c r="S34" s="30"/>
      <c r="T34" s="30"/>
      <c r="U34" s="30"/>
      <c r="V34" s="30"/>
      <c r="W34" s="30"/>
      <c r="X34" s="30"/>
      <c r="Y34" s="30"/>
      <c r="Z34" s="30"/>
      <c r="AA34" s="31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6"/>
    </row>
    <row r="35" spans="1:43" x14ac:dyDescent="0.35">
      <c r="A35" s="10" t="s">
        <v>6</v>
      </c>
      <c r="B35" s="10" t="s">
        <v>0</v>
      </c>
      <c r="C35" s="10" t="s">
        <v>5</v>
      </c>
      <c r="D35" s="10" t="s">
        <v>1</v>
      </c>
      <c r="E35" s="10" t="s">
        <v>2</v>
      </c>
      <c r="F35" s="10" t="s">
        <v>3</v>
      </c>
      <c r="G35" s="10" t="s">
        <v>4</v>
      </c>
      <c r="H35" s="5"/>
      <c r="I35" s="5"/>
      <c r="J35" s="5" t="s">
        <v>19</v>
      </c>
      <c r="K35" s="5"/>
      <c r="L35" s="5"/>
      <c r="M35" s="6"/>
      <c r="N35" s="23"/>
      <c r="O35" s="10" t="s">
        <v>2</v>
      </c>
      <c r="P35" s="24">
        <f>P26*P38</f>
        <v>14.994600276670635</v>
      </c>
      <c r="Q35" s="29"/>
      <c r="R35" s="30"/>
      <c r="S35" s="30"/>
      <c r="T35" s="30"/>
      <c r="U35" s="30"/>
      <c r="V35" s="30"/>
      <c r="W35" s="30"/>
      <c r="X35" s="30"/>
      <c r="Y35" s="30"/>
      <c r="Z35" s="30"/>
      <c r="AA35" s="31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6"/>
    </row>
    <row r="36" spans="1:43" x14ac:dyDescent="0.35">
      <c r="A36" s="10"/>
      <c r="B36" s="10">
        <v>70.94</v>
      </c>
      <c r="C36" s="10">
        <v>71.849999999999994</v>
      </c>
      <c r="D36" s="10">
        <v>40.31</v>
      </c>
      <c r="E36" s="10">
        <v>56.08</v>
      </c>
      <c r="F36" s="10">
        <v>101.96</v>
      </c>
      <c r="G36" s="10">
        <v>60.09</v>
      </c>
      <c r="H36" s="5"/>
      <c r="I36" s="5"/>
      <c r="J36" s="17" t="s">
        <v>16</v>
      </c>
      <c r="K36" s="5"/>
      <c r="L36" s="5"/>
      <c r="M36" s="6"/>
      <c r="N36" s="23"/>
      <c r="O36" s="10" t="s">
        <v>3</v>
      </c>
      <c r="P36" s="24">
        <f>P27*P38</f>
        <v>11.407477313102726</v>
      </c>
      <c r="Q36" s="29"/>
      <c r="R36" s="30"/>
      <c r="S36" s="30"/>
      <c r="T36" s="30"/>
      <c r="U36" s="30"/>
      <c r="V36" s="30"/>
      <c r="W36" s="30"/>
      <c r="X36" s="30"/>
      <c r="Y36" s="30"/>
      <c r="Z36" s="30"/>
      <c r="AA36" s="31"/>
      <c r="AC36" s="22" t="s">
        <v>7</v>
      </c>
      <c r="AD36" s="22" t="s">
        <v>8</v>
      </c>
      <c r="AE36" s="22" t="s">
        <v>9</v>
      </c>
      <c r="AF36" s="5"/>
      <c r="AG36" s="5"/>
      <c r="AH36" s="47" t="s">
        <v>12</v>
      </c>
      <c r="AI36" s="48"/>
      <c r="AJ36" s="48"/>
      <c r="AK36" s="48"/>
      <c r="AL36" s="48"/>
      <c r="AM36" s="49"/>
      <c r="AN36" s="5"/>
      <c r="AO36" s="22" t="s">
        <v>7</v>
      </c>
      <c r="AP36" s="22" t="s">
        <v>92</v>
      </c>
    </row>
    <row r="37" spans="1:43" x14ac:dyDescent="0.35">
      <c r="A37" s="4"/>
      <c r="B37" s="5"/>
      <c r="C37" s="5"/>
      <c r="D37" s="5"/>
      <c r="E37" s="5"/>
      <c r="F37" s="5"/>
      <c r="G37" s="5"/>
      <c r="H37" s="5"/>
      <c r="I37" s="5"/>
      <c r="J37" s="5" t="s">
        <v>24</v>
      </c>
      <c r="K37" s="5"/>
      <c r="L37" s="5"/>
      <c r="M37" s="6"/>
      <c r="N37" s="23"/>
      <c r="O37" s="10" t="s">
        <v>4</v>
      </c>
      <c r="P37" s="24">
        <f>P28*P38</f>
        <v>45.579543439723317</v>
      </c>
      <c r="Q37" s="29"/>
      <c r="R37" s="30"/>
      <c r="S37" s="30"/>
      <c r="T37" s="30"/>
      <c r="U37" s="30"/>
      <c r="V37" s="30"/>
      <c r="W37" s="30"/>
      <c r="X37" s="30"/>
      <c r="Y37" s="30"/>
      <c r="Z37" s="30"/>
      <c r="AA37" s="31"/>
      <c r="AC37" s="10" t="s">
        <v>0</v>
      </c>
      <c r="AD37" s="11">
        <f>(AE37*AD33)/(AE38*AE33+AE37*AD33+AE39*AF33+AE40*AG33+AE41*AH33+AE42*AI33)</f>
        <v>0.17431997027665125</v>
      </c>
      <c r="AE37" s="18">
        <v>0.15</v>
      </c>
      <c r="AF37" s="5"/>
      <c r="AG37" s="5"/>
      <c r="AH37" s="10" t="s">
        <v>0</v>
      </c>
      <c r="AI37" s="10" t="s">
        <v>5</v>
      </c>
      <c r="AJ37" s="10" t="s">
        <v>1</v>
      </c>
      <c r="AK37" s="10" t="s">
        <v>2</v>
      </c>
      <c r="AL37" s="10" t="s">
        <v>3</v>
      </c>
      <c r="AM37" s="10" t="s">
        <v>4</v>
      </c>
      <c r="AN37" s="5"/>
      <c r="AO37" s="10" t="s">
        <v>0</v>
      </c>
      <c r="AP37" s="43">
        <f>AD37*AP43</f>
        <v>20.918396433198151</v>
      </c>
      <c r="AQ37" s="45" t="s">
        <v>94</v>
      </c>
    </row>
    <row r="38" spans="1:43" x14ac:dyDescent="0.3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6"/>
      <c r="N38" s="23"/>
      <c r="O38" s="10" t="s">
        <v>22</v>
      </c>
      <c r="P38" s="25">
        <v>120</v>
      </c>
      <c r="Q38" s="32"/>
      <c r="R38" s="33"/>
      <c r="S38" s="33"/>
      <c r="T38" s="33"/>
      <c r="U38" s="33"/>
      <c r="V38" s="33"/>
      <c r="W38" s="33"/>
      <c r="X38" s="33"/>
      <c r="Y38" s="33"/>
      <c r="Z38" s="33"/>
      <c r="AA38" s="34"/>
      <c r="AC38" s="10" t="s">
        <v>5</v>
      </c>
      <c r="AD38" s="11">
        <f>(AE38*AE33)/(AE38*AE33+AE37*AD33+AE39*AF33+AE40*AG33+AE41*AH33+AE42*AI33)</f>
        <v>0</v>
      </c>
      <c r="AE38" s="18">
        <v>0</v>
      </c>
      <c r="AF38" s="5"/>
      <c r="AG38" s="5"/>
      <c r="AH38" s="13">
        <v>1</v>
      </c>
      <c r="AI38" s="13">
        <v>1</v>
      </c>
      <c r="AJ38" s="10">
        <v>0.78</v>
      </c>
      <c r="AK38" s="13">
        <v>1</v>
      </c>
      <c r="AL38" s="10">
        <v>0.60499999999999998</v>
      </c>
      <c r="AM38" s="10">
        <v>0.48</v>
      </c>
      <c r="AN38" s="5"/>
      <c r="AO38" s="10" t="s">
        <v>5</v>
      </c>
      <c r="AP38" s="44">
        <f>AD38*AP43</f>
        <v>0</v>
      </c>
      <c r="AQ38" t="s">
        <v>94</v>
      </c>
    </row>
    <row r="39" spans="1:43" x14ac:dyDescent="0.35">
      <c r="A39" s="10" t="s">
        <v>7</v>
      </c>
      <c r="B39" s="10" t="s">
        <v>8</v>
      </c>
      <c r="C39" s="10" t="s">
        <v>9</v>
      </c>
      <c r="D39" s="5"/>
      <c r="E39" s="5"/>
      <c r="F39" s="51" t="s">
        <v>12</v>
      </c>
      <c r="G39" s="52"/>
      <c r="H39" s="52"/>
      <c r="I39" s="52"/>
      <c r="J39" s="52"/>
      <c r="K39" s="53"/>
      <c r="L39" s="5"/>
      <c r="M39" s="6"/>
      <c r="N39" s="23"/>
      <c r="AC39" s="10" t="s">
        <v>1</v>
      </c>
      <c r="AD39" s="11">
        <f>(AE39*AF33)/(AE38*AE33+AE37*AD33+AE39*AF33+AE40*AG33+AE41*AH33+AE42*AI33)</f>
        <v>6.60355041993404E-2</v>
      </c>
      <c r="AE39" s="18">
        <v>0.1</v>
      </c>
      <c r="AF39" s="5"/>
      <c r="AG39" s="5"/>
      <c r="AH39" s="10"/>
      <c r="AI39" s="10"/>
      <c r="AJ39" s="50"/>
      <c r="AK39" s="50"/>
      <c r="AL39" s="50"/>
      <c r="AM39" s="50"/>
      <c r="AN39" s="5"/>
      <c r="AO39" s="10" t="s">
        <v>1</v>
      </c>
      <c r="AP39" s="43">
        <f>AD39*AP43</f>
        <v>7.9242605039208485</v>
      </c>
      <c r="AQ39" t="s">
        <v>94</v>
      </c>
    </row>
    <row r="40" spans="1:43" x14ac:dyDescent="0.35">
      <c r="A40" s="10" t="s">
        <v>0</v>
      </c>
      <c r="B40" s="18">
        <v>7.2800000000000004E-2</v>
      </c>
      <c r="C40" s="11">
        <f>(B40*B36)/(B40*B36+B41*C36+B42*D36+B43*E36+B44*F36+B45*G36)</f>
        <v>8.0194311146098554E-2</v>
      </c>
      <c r="D40" s="5"/>
      <c r="E40" s="5"/>
      <c r="F40" s="10" t="s">
        <v>0</v>
      </c>
      <c r="G40" s="10" t="s">
        <v>5</v>
      </c>
      <c r="H40" s="10" t="s">
        <v>1</v>
      </c>
      <c r="I40" s="10" t="s">
        <v>2</v>
      </c>
      <c r="J40" s="10" t="s">
        <v>3</v>
      </c>
      <c r="K40" s="10" t="s">
        <v>4</v>
      </c>
      <c r="L40" s="5"/>
      <c r="M40" s="6"/>
      <c r="N40" s="23"/>
      <c r="AC40" s="10" t="s">
        <v>2</v>
      </c>
      <c r="AD40" s="11">
        <f>(AE40*AG33)/(AE38*AE33+AE37*AD33+AE39*AF33+AE40*AG33+AE41*AH33+AE42*AI33)</f>
        <v>0.26734107739275903</v>
      </c>
      <c r="AE40" s="18">
        <v>0.29099999999999998</v>
      </c>
      <c r="AF40" s="5"/>
      <c r="AG40" s="5"/>
      <c r="AH40" s="20" t="s">
        <v>13</v>
      </c>
      <c r="AI40" s="35">
        <f>AH38*AE37+AI38*AE38+AJ38*AE39+AK38*AE40+AL38*AE41+AM38*AE42</f>
        <v>0.74669500000000011</v>
      </c>
      <c r="AJ40" s="50"/>
      <c r="AK40" s="50"/>
      <c r="AL40" s="50"/>
      <c r="AM40" s="50"/>
      <c r="AN40" s="5"/>
      <c r="AO40" s="10" t="s">
        <v>2</v>
      </c>
      <c r="AP40" s="43">
        <f>AP43*AD40</f>
        <v>32.080929287131084</v>
      </c>
      <c r="AQ40" t="s">
        <v>94</v>
      </c>
    </row>
    <row r="41" spans="1:43" x14ac:dyDescent="0.35">
      <c r="A41" s="10" t="s">
        <v>5</v>
      </c>
      <c r="B41" s="18">
        <v>1.52E-2</v>
      </c>
      <c r="C41" s="11">
        <f>(B41*C36)/(B40*B36+B41*C36+B42*D36+B43*E36+B44*F36+B45*G36)</f>
        <v>1.695865316628763E-2</v>
      </c>
      <c r="D41" s="5" t="s">
        <v>23</v>
      </c>
      <c r="E41" s="5"/>
      <c r="F41" s="13">
        <v>1</v>
      </c>
      <c r="G41" s="13">
        <v>1</v>
      </c>
      <c r="H41" s="10">
        <v>0.78</v>
      </c>
      <c r="I41" s="13">
        <v>1</v>
      </c>
      <c r="J41" s="10">
        <v>0.60499999999999998</v>
      </c>
      <c r="K41" s="10">
        <v>0.48</v>
      </c>
      <c r="L41" s="5"/>
      <c r="M41" s="6"/>
      <c r="N41" s="23"/>
      <c r="O41" s="1" t="s">
        <v>26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3"/>
      <c r="AC41" s="10" t="s">
        <v>3</v>
      </c>
      <c r="AD41" s="11">
        <f>(AE41*AH33)/(AE38*AE33+AE37*AD33+AE39*AF33+AE40*AG33+AE41*AH33+AE42*AI33)</f>
        <v>9.8547710365100474E-2</v>
      </c>
      <c r="AE41" s="18">
        <v>5.8999999999999997E-2</v>
      </c>
      <c r="AF41" s="5"/>
      <c r="AG41" s="5"/>
      <c r="AH41" s="5"/>
      <c r="AI41" s="5"/>
      <c r="AJ41" s="5"/>
      <c r="AK41" s="5"/>
      <c r="AL41" s="5"/>
      <c r="AM41" s="5"/>
      <c r="AN41" s="5"/>
      <c r="AO41" s="10" t="s">
        <v>3</v>
      </c>
      <c r="AP41" s="43">
        <f>AP43*AD41</f>
        <v>11.825725243812057</v>
      </c>
      <c r="AQ41" t="s">
        <v>94</v>
      </c>
    </row>
    <row r="42" spans="1:43" x14ac:dyDescent="0.35">
      <c r="A42" s="10" t="s">
        <v>1</v>
      </c>
      <c r="B42" s="18">
        <v>0.1</v>
      </c>
      <c r="C42" s="11">
        <f>(B42*D36)/(B40*B36+B41*C36+B42*D36+B43*E36+B44*F36+B45*G36)</f>
        <v>6.2594157156086738E-2</v>
      </c>
      <c r="D42" s="5"/>
      <c r="E42" s="5"/>
      <c r="F42" s="10"/>
      <c r="G42" s="10"/>
      <c r="H42" s="50"/>
      <c r="I42" s="50"/>
      <c r="J42" s="50"/>
      <c r="K42" s="50"/>
      <c r="L42" s="5"/>
      <c r="M42" s="6"/>
      <c r="N42" s="23"/>
      <c r="O42" s="10" t="s">
        <v>6</v>
      </c>
      <c r="P42" s="10" t="s">
        <v>0</v>
      </c>
      <c r="Q42" s="10" t="s">
        <v>5</v>
      </c>
      <c r="R42" s="10" t="s">
        <v>1</v>
      </c>
      <c r="S42" s="10" t="s">
        <v>2</v>
      </c>
      <c r="T42" s="10" t="s">
        <v>3</v>
      </c>
      <c r="U42" s="10" t="s">
        <v>4</v>
      </c>
      <c r="V42" s="5"/>
      <c r="W42" s="5"/>
      <c r="X42" s="5" t="s">
        <v>20</v>
      </c>
      <c r="Y42" s="5"/>
      <c r="Z42" s="5"/>
      <c r="AA42" s="6"/>
      <c r="AC42" s="10" t="s">
        <v>4</v>
      </c>
      <c r="AD42" s="11">
        <f>(AE42*AI33)/(AE38*AE33+AE37*AD33+AE39*AF33+AE40*AG33+AE41*AH33+AE42*AI33)</f>
        <v>0.39375573776614881</v>
      </c>
      <c r="AE42" s="18">
        <v>0.4</v>
      </c>
      <c r="AF42" s="5"/>
      <c r="AG42" s="5"/>
      <c r="AH42" s="47" t="s">
        <v>14</v>
      </c>
      <c r="AI42" s="49"/>
      <c r="AJ42" s="5"/>
      <c r="AK42" s="5"/>
      <c r="AL42" s="5"/>
      <c r="AM42" s="5"/>
      <c r="AN42" s="5"/>
      <c r="AO42" s="10" t="s">
        <v>4</v>
      </c>
      <c r="AP42" s="43">
        <f>AP43*AD42</f>
        <v>47.250688531937854</v>
      </c>
      <c r="AQ42" t="s">
        <v>94</v>
      </c>
    </row>
    <row r="43" spans="1:43" x14ac:dyDescent="0.35">
      <c r="A43" s="10" t="s">
        <v>2</v>
      </c>
      <c r="B43" s="18">
        <v>0.40699999999999997</v>
      </c>
      <c r="C43" s="11">
        <f>(B43*E36)/(B40*B36+B41*C36+B42*D36+B43*E36+B44*F36+B45*G36)</f>
        <v>0.35442423608497414</v>
      </c>
      <c r="D43" s="5"/>
      <c r="E43" s="5"/>
      <c r="F43" s="14" t="s">
        <v>13</v>
      </c>
      <c r="G43" s="10">
        <f>F41*C40+G41*C41+H41*C42+I41*C43+J41*C44+K41*C45</f>
        <v>0.76645092930195702</v>
      </c>
      <c r="H43" s="50"/>
      <c r="I43" s="50"/>
      <c r="J43" s="50"/>
      <c r="K43" s="50"/>
      <c r="L43" s="5"/>
      <c r="M43" s="6"/>
      <c r="N43" s="23"/>
      <c r="O43" s="10"/>
      <c r="P43" s="10">
        <v>70.94</v>
      </c>
      <c r="Q43" s="10">
        <v>71.849999999999994</v>
      </c>
      <c r="R43" s="10">
        <v>40.31</v>
      </c>
      <c r="S43" s="10">
        <v>56.08</v>
      </c>
      <c r="T43" s="10">
        <v>101.96</v>
      </c>
      <c r="U43" s="10">
        <v>60.09</v>
      </c>
      <c r="V43" s="5"/>
      <c r="W43" s="5"/>
      <c r="X43" s="17" t="s">
        <v>17</v>
      </c>
      <c r="Y43" s="5"/>
      <c r="Z43" s="5"/>
      <c r="AA43" s="6"/>
      <c r="AC43" s="10" t="s">
        <v>10</v>
      </c>
      <c r="AD43" s="12">
        <f>SUM(AD37:AD42)</f>
        <v>0.99999999999999989</v>
      </c>
      <c r="AE43" s="19">
        <f>SUM(AE37:AE42)</f>
        <v>0.99999999999999989</v>
      </c>
      <c r="AF43" s="5"/>
      <c r="AG43" s="5"/>
      <c r="AH43" s="21" t="s">
        <v>15</v>
      </c>
      <c r="AI43" s="16">
        <f>(AD37+AD38+AD39+AD40)/(AD41+AD42)</f>
        <v>1.0312675115234975</v>
      </c>
      <c r="AJ43" s="5"/>
      <c r="AK43" s="5"/>
      <c r="AL43" s="5"/>
      <c r="AM43" s="5"/>
      <c r="AN43" s="5"/>
      <c r="AO43" s="10" t="s">
        <v>10</v>
      </c>
      <c r="AP43" s="35">
        <v>120</v>
      </c>
      <c r="AQ43" t="s">
        <v>94</v>
      </c>
    </row>
    <row r="44" spans="1:43" x14ac:dyDescent="0.35">
      <c r="A44" s="10" t="s">
        <v>3</v>
      </c>
      <c r="B44" s="18">
        <v>0.16600000000000001</v>
      </c>
      <c r="C44" s="11">
        <f>(B44*F36)/(B40*B36+B41*C36+B42*D36+B43*E36+B44*F36+B45*G36)</f>
        <v>0.26282030358802883</v>
      </c>
      <c r="D44" s="5"/>
      <c r="E44" s="5"/>
      <c r="F44" s="5"/>
      <c r="G44" s="5"/>
      <c r="H44" s="5"/>
      <c r="I44" s="5"/>
      <c r="J44" s="5"/>
      <c r="K44" s="5"/>
      <c r="L44" s="5"/>
      <c r="M44" s="6"/>
      <c r="N44" s="23"/>
      <c r="O44" s="4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6"/>
      <c r="AC44" s="7"/>
      <c r="AD44" s="8"/>
      <c r="AE44" s="8"/>
      <c r="AF44" s="8"/>
      <c r="AG44" s="8"/>
      <c r="AH44" s="8"/>
      <c r="AI44" s="8"/>
      <c r="AJ44" s="8"/>
      <c r="AK44" s="8" t="s">
        <v>93</v>
      </c>
      <c r="AL44" s="8"/>
      <c r="AM44" s="46">
        <f>AP37/AD33*54.94</f>
        <v>16.200404567802458</v>
      </c>
      <c r="AN44" s="8" t="s">
        <v>94</v>
      </c>
      <c r="AO44" s="9"/>
    </row>
    <row r="45" spans="1:43" x14ac:dyDescent="0.35">
      <c r="A45" s="10" t="s">
        <v>4</v>
      </c>
      <c r="B45" s="18">
        <v>0.23899999999999999</v>
      </c>
      <c r="C45" s="11">
        <f>(B45*G36)/(B40*B36+B41*C36+B42*D36+B43*E36+B44*F36+B45*G36)</f>
        <v>0.22300833885852425</v>
      </c>
      <c r="D45" s="5"/>
      <c r="E45" s="5"/>
      <c r="F45" s="51" t="s">
        <v>14</v>
      </c>
      <c r="G45" s="53"/>
      <c r="H45" s="5"/>
      <c r="I45" s="5"/>
      <c r="J45" s="5"/>
      <c r="K45" s="5"/>
      <c r="L45" s="5"/>
      <c r="M45" s="6"/>
      <c r="N45" s="23"/>
      <c r="O45" s="4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6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</row>
    <row r="46" spans="1:43" x14ac:dyDescent="0.35">
      <c r="A46" s="10" t="s">
        <v>10</v>
      </c>
      <c r="B46" s="19">
        <f>SUM(B40:B45)</f>
        <v>1</v>
      </c>
      <c r="C46" s="12">
        <f>SUM(C40:C45)</f>
        <v>1</v>
      </c>
      <c r="D46" s="5"/>
      <c r="E46" s="5"/>
      <c r="F46" s="15" t="s">
        <v>15</v>
      </c>
      <c r="G46" s="16">
        <f>(B40+B41+B42+B43)/(B44+B45)</f>
        <v>1.4691358024691357</v>
      </c>
      <c r="H46" s="5"/>
      <c r="I46" s="5"/>
      <c r="J46" s="5"/>
      <c r="K46" s="5"/>
      <c r="L46" s="5"/>
      <c r="M46" s="6"/>
      <c r="N46" s="23"/>
      <c r="O46" s="22" t="s">
        <v>7</v>
      </c>
      <c r="P46" s="22" t="s">
        <v>8</v>
      </c>
      <c r="Q46" s="22" t="s">
        <v>9</v>
      </c>
      <c r="R46" s="5"/>
      <c r="S46" s="5"/>
      <c r="T46" s="47" t="s">
        <v>12</v>
      </c>
      <c r="U46" s="48"/>
      <c r="V46" s="48"/>
      <c r="W46" s="48"/>
      <c r="X46" s="48"/>
      <c r="Y46" s="49"/>
      <c r="Z46" s="5"/>
      <c r="AA46" s="6"/>
      <c r="AC46" s="1" t="s">
        <v>91</v>
      </c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3"/>
    </row>
    <row r="47" spans="1:43" x14ac:dyDescent="0.35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9"/>
      <c r="N47" s="23"/>
      <c r="O47" s="10" t="s">
        <v>0</v>
      </c>
      <c r="P47" s="11">
        <f>(Q47*P43)/(Q48*Q43+Q47*P43+Q49*R43+Q50*S43+Q51*T43+Q52*U43)</f>
        <v>5.2654599366636579E-2</v>
      </c>
      <c r="Q47" s="18">
        <v>0.05</v>
      </c>
      <c r="R47" s="5"/>
      <c r="S47" s="5"/>
      <c r="T47" s="10" t="s">
        <v>0</v>
      </c>
      <c r="U47" s="10" t="s">
        <v>5</v>
      </c>
      <c r="V47" s="10" t="s">
        <v>1</v>
      </c>
      <c r="W47" s="10" t="s">
        <v>2</v>
      </c>
      <c r="X47" s="10" t="s">
        <v>3</v>
      </c>
      <c r="Y47" s="10" t="s">
        <v>4</v>
      </c>
      <c r="Z47" s="5"/>
      <c r="AA47" s="6"/>
      <c r="AC47" s="10" t="s">
        <v>6</v>
      </c>
      <c r="AD47" s="10" t="s">
        <v>0</v>
      </c>
      <c r="AE47" s="10" t="s">
        <v>5</v>
      </c>
      <c r="AF47" s="10" t="s">
        <v>1</v>
      </c>
      <c r="AG47" s="10" t="s">
        <v>2</v>
      </c>
      <c r="AH47" s="10" t="s">
        <v>3</v>
      </c>
      <c r="AI47" s="10" t="s">
        <v>4</v>
      </c>
      <c r="AJ47" s="5"/>
      <c r="AK47" s="5"/>
      <c r="AL47" s="5" t="s">
        <v>20</v>
      </c>
      <c r="AM47" s="5"/>
      <c r="AN47" s="5"/>
      <c r="AO47" s="6"/>
    </row>
    <row r="48" spans="1:43" x14ac:dyDescent="0.35">
      <c r="N48" s="23"/>
      <c r="O48" s="10" t="s">
        <v>5</v>
      </c>
      <c r="P48" s="11">
        <f>(Q48*Q43)/(Q48*Q43+Q47*P43+Q49*R43+Q50*S43+Q51*T43+Q52*U43)</f>
        <v>1.0666007793890153E-2</v>
      </c>
      <c r="Q48" s="18">
        <v>0.01</v>
      </c>
      <c r="R48" s="5"/>
      <c r="S48" s="5"/>
      <c r="T48" s="13">
        <v>1</v>
      </c>
      <c r="U48" s="13">
        <v>1</v>
      </c>
      <c r="V48" s="10">
        <v>0.78</v>
      </c>
      <c r="W48" s="13">
        <v>1</v>
      </c>
      <c r="X48" s="10">
        <v>0.60499999999999998</v>
      </c>
      <c r="Y48" s="10">
        <v>0.48</v>
      </c>
      <c r="Z48" s="5"/>
      <c r="AA48" s="6"/>
      <c r="AC48" s="10"/>
      <c r="AD48" s="10">
        <v>70.94</v>
      </c>
      <c r="AE48" s="10">
        <v>71.849999999999994</v>
      </c>
      <c r="AF48" s="10">
        <v>40.31</v>
      </c>
      <c r="AG48" s="10">
        <v>56.08</v>
      </c>
      <c r="AH48" s="10">
        <v>101.96</v>
      </c>
      <c r="AI48" s="10">
        <v>60.09</v>
      </c>
      <c r="AJ48" s="5"/>
      <c r="AK48" s="5"/>
      <c r="AL48" s="17" t="s">
        <v>17</v>
      </c>
      <c r="AM48" s="5"/>
      <c r="AN48" s="5"/>
      <c r="AO48" s="6"/>
    </row>
    <row r="49" spans="14:57" x14ac:dyDescent="0.35">
      <c r="N49" s="23"/>
      <c r="O49" s="10" t="s">
        <v>1</v>
      </c>
      <c r="P49" s="11">
        <f>(Q49*R43)/(Q48*Q43+Q47*P43+Q49*R43+Q50*S43+Q51*T43+Q52*U43)</f>
        <v>5.9839495361407403E-2</v>
      </c>
      <c r="Q49" s="18">
        <v>0.1</v>
      </c>
      <c r="R49" s="5"/>
      <c r="S49" s="5"/>
      <c r="T49" s="10"/>
      <c r="U49" s="10"/>
      <c r="V49" s="50"/>
      <c r="W49" s="50"/>
      <c r="X49" s="50"/>
      <c r="Y49" s="50"/>
      <c r="Z49" s="5"/>
      <c r="AA49" s="6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6"/>
    </row>
    <row r="50" spans="14:57" x14ac:dyDescent="0.35">
      <c r="N50" s="23"/>
      <c r="O50" s="10" t="s">
        <v>2</v>
      </c>
      <c r="P50" s="11">
        <f>(Q50*S43)/(Q48*Q43+Q47*P43+Q49*R43+Q50*S43+Q51*T43+Q52*U43)</f>
        <v>0.37462403992569515</v>
      </c>
      <c r="Q50" s="18">
        <v>0.45</v>
      </c>
      <c r="R50" s="5"/>
      <c r="S50" s="5"/>
      <c r="T50" s="20" t="s">
        <v>13</v>
      </c>
      <c r="U50" s="35">
        <f>T48*Q47+U48*Q48+V48*Q49+W48*Q50+X48*Q51+Y48*Q52</f>
        <v>0.84429300000000007</v>
      </c>
      <c r="V50" s="50"/>
      <c r="W50" s="50"/>
      <c r="X50" s="50"/>
      <c r="Y50" s="50"/>
      <c r="Z50" s="5"/>
      <c r="AA50" s="6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6"/>
    </row>
    <row r="51" spans="14:57" x14ac:dyDescent="0.35">
      <c r="N51" s="23"/>
      <c r="O51" s="10" t="s">
        <v>3</v>
      </c>
      <c r="P51" s="11">
        <f>(Q51*T43)/(Q48*Q43+Q47*P43+Q49*R43+Q50*S43+Q51*T43+Q52*U43)</f>
        <v>0.10080432832385756</v>
      </c>
      <c r="Q51" s="18">
        <f>Q52*0.148</f>
        <v>6.6599999999999993E-2</v>
      </c>
      <c r="R51" s="5"/>
      <c r="S51" s="5"/>
      <c r="T51" s="5"/>
      <c r="U51" s="5"/>
      <c r="V51" s="5"/>
      <c r="W51" s="5"/>
      <c r="X51" s="5"/>
      <c r="Y51" s="5"/>
      <c r="Z51" s="5"/>
      <c r="AA51" s="6"/>
      <c r="AC51" s="22" t="s">
        <v>7</v>
      </c>
      <c r="AD51" s="22" t="s">
        <v>8</v>
      </c>
      <c r="AE51" s="22" t="s">
        <v>9</v>
      </c>
      <c r="AF51" s="5"/>
      <c r="AG51" s="5"/>
      <c r="AH51" s="47" t="s">
        <v>12</v>
      </c>
      <c r="AI51" s="48"/>
      <c r="AJ51" s="48"/>
      <c r="AK51" s="48"/>
      <c r="AL51" s="48"/>
      <c r="AM51" s="49"/>
      <c r="AN51" s="5"/>
      <c r="AO51" s="22" t="s">
        <v>7</v>
      </c>
      <c r="AP51" s="22" t="s">
        <v>92</v>
      </c>
    </row>
    <row r="52" spans="14:57" x14ac:dyDescent="0.35">
      <c r="N52" s="23"/>
      <c r="O52" s="10" t="s">
        <v>4</v>
      </c>
      <c r="P52" s="11">
        <f>(Q52*U43)/(Q48*Q43+Q47*P43+Q49*R43+Q50*S43+Q51*T43+Q52*U43)</f>
        <v>0.40141152922851325</v>
      </c>
      <c r="Q52" s="18">
        <v>0.45</v>
      </c>
      <c r="R52" s="5"/>
      <c r="S52" s="5"/>
      <c r="T52" s="47" t="s">
        <v>14</v>
      </c>
      <c r="U52" s="49"/>
      <c r="V52" s="5"/>
      <c r="W52" s="5"/>
      <c r="X52" s="5"/>
      <c r="Y52" s="5"/>
      <c r="Z52" s="5"/>
      <c r="AA52" s="6"/>
      <c r="AC52" s="10" t="s">
        <v>0</v>
      </c>
      <c r="AD52" s="11">
        <f>(AE52*AD48)/(AE53*AE48+AE52*AD48+AE54*AF48+AE55*AG48+AE56*AH48+AE57*AI48)</f>
        <v>0.11764526387431361</v>
      </c>
      <c r="AE52" s="18">
        <v>0.1</v>
      </c>
      <c r="AF52" s="5"/>
      <c r="AG52" s="5"/>
      <c r="AH52" s="10" t="s">
        <v>0</v>
      </c>
      <c r="AI52" s="10" t="s">
        <v>5</v>
      </c>
      <c r="AJ52" s="10" t="s">
        <v>1</v>
      </c>
      <c r="AK52" s="10" t="s">
        <v>2</v>
      </c>
      <c r="AL52" s="10" t="s">
        <v>3</v>
      </c>
      <c r="AM52" s="10" t="s">
        <v>4</v>
      </c>
      <c r="AN52" s="5"/>
      <c r="AO52" s="10" t="s">
        <v>0</v>
      </c>
      <c r="AP52" s="43">
        <f>AD52*AP58</f>
        <v>14.117431664917634</v>
      </c>
      <c r="AQ52" s="45" t="s">
        <v>94</v>
      </c>
    </row>
    <row r="53" spans="14:57" x14ac:dyDescent="0.35">
      <c r="N53" s="23"/>
      <c r="O53" s="10" t="s">
        <v>10</v>
      </c>
      <c r="P53" s="12">
        <f>SUM(P47:P52)</f>
        <v>1</v>
      </c>
      <c r="Q53" s="19">
        <f>SUM(Q47:Q52)</f>
        <v>1.1266</v>
      </c>
      <c r="R53" s="5"/>
      <c r="S53" s="5"/>
      <c r="T53" s="21" t="s">
        <v>15</v>
      </c>
      <c r="U53" s="16">
        <f>(P47+P48+P49+P50)/(P51+P52)</f>
        <v>0.9911756766774743</v>
      </c>
      <c r="V53" s="5"/>
      <c r="W53" s="5"/>
      <c r="X53" s="5"/>
      <c r="Y53" s="5"/>
      <c r="Z53" s="5"/>
      <c r="AA53" s="6"/>
      <c r="AC53" s="10" t="s">
        <v>5</v>
      </c>
      <c r="AD53" s="11">
        <f>(AE53*AE48)/(AE53*AE48+AE52*AD48+AE54*AF48+AE55*AG48+AE56*AH48+AE57*AI48)</f>
        <v>0</v>
      </c>
      <c r="AE53" s="18">
        <v>0</v>
      </c>
      <c r="AF53" s="5"/>
      <c r="AG53" s="5"/>
      <c r="AH53" s="13">
        <v>1</v>
      </c>
      <c r="AI53" s="13">
        <v>1</v>
      </c>
      <c r="AJ53" s="10">
        <v>0.78</v>
      </c>
      <c r="AK53" s="13">
        <v>1</v>
      </c>
      <c r="AL53" s="10">
        <v>0.60499999999999998</v>
      </c>
      <c r="AM53" s="10">
        <v>0.48</v>
      </c>
      <c r="AN53" s="5"/>
      <c r="AO53" s="10" t="s">
        <v>5</v>
      </c>
      <c r="AP53" s="44">
        <f>AD53*AP58</f>
        <v>0</v>
      </c>
      <c r="AQ53" t="s">
        <v>94</v>
      </c>
    </row>
    <row r="54" spans="14:57" x14ac:dyDescent="0.35">
      <c r="N54" s="23"/>
      <c r="O54" s="7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9"/>
      <c r="AC54" s="10" t="s">
        <v>1</v>
      </c>
      <c r="AD54" s="11">
        <f>(AE54*AF48)/(AE53*AE48+AE52*AD48+AE54*AF48+AE55*AG48+AE56*AH48+AE57*AI48)</f>
        <v>6.6849176582655503E-2</v>
      </c>
      <c r="AE54" s="18">
        <v>0.1</v>
      </c>
      <c r="AF54" s="5"/>
      <c r="AG54" s="5"/>
      <c r="AH54" s="10"/>
      <c r="AI54" s="10"/>
      <c r="AJ54" s="50"/>
      <c r="AK54" s="50"/>
      <c r="AL54" s="50"/>
      <c r="AM54" s="50"/>
      <c r="AN54" s="5"/>
      <c r="AO54" s="10" t="s">
        <v>1</v>
      </c>
      <c r="AP54" s="43">
        <f>AD54*AP58</f>
        <v>8.0219011899186601</v>
      </c>
      <c r="AQ54" t="s">
        <v>94</v>
      </c>
    </row>
    <row r="55" spans="14:57" x14ac:dyDescent="0.35">
      <c r="N55" s="23"/>
      <c r="O55" s="22" t="s">
        <v>7</v>
      </c>
      <c r="P55" s="22" t="s">
        <v>21</v>
      </c>
      <c r="Q55" s="26"/>
      <c r="R55" s="27"/>
      <c r="S55" s="27"/>
      <c r="T55" s="27"/>
      <c r="U55" s="27"/>
      <c r="V55" s="27"/>
      <c r="W55" s="27"/>
      <c r="X55" s="27"/>
      <c r="Y55" s="27"/>
      <c r="Z55" s="27"/>
      <c r="AA55" s="28"/>
      <c r="AC55" s="10" t="s">
        <v>2</v>
      </c>
      <c r="AD55" s="11">
        <f>(AE55*AG48)/(AE53*AE48+AE52*AD48+AE54*AF48+AE55*AG48+AE56*AH48+AE57*AI48)</f>
        <v>0.31713607580242231</v>
      </c>
      <c r="AE55" s="18">
        <v>0.34100000000000003</v>
      </c>
      <c r="AF55" s="5"/>
      <c r="AG55" s="5"/>
      <c r="AH55" s="20" t="s">
        <v>13</v>
      </c>
      <c r="AI55" s="35">
        <f>AH53*AE52+AI53*AE53+AJ53*AE54+AK53*AE55+AL53*AE56+AM53*AE57</f>
        <v>0.74669500000000011</v>
      </c>
      <c r="AJ55" s="50"/>
      <c r="AK55" s="50"/>
      <c r="AL55" s="50"/>
      <c r="AM55" s="50"/>
      <c r="AN55" s="5"/>
      <c r="AO55" s="10" t="s">
        <v>2</v>
      </c>
      <c r="AP55" s="43">
        <f>AP58*AD55</f>
        <v>38.056329096290675</v>
      </c>
      <c r="AQ55" t="s">
        <v>94</v>
      </c>
    </row>
    <row r="56" spans="14:57" x14ac:dyDescent="0.35">
      <c r="N56" s="23"/>
      <c r="O56" s="10" t="s">
        <v>0</v>
      </c>
      <c r="P56" s="24">
        <f>P47*P62</f>
        <v>6.3185519239963899</v>
      </c>
      <c r="Q56" s="29"/>
      <c r="R56" s="30"/>
      <c r="S56" s="30"/>
      <c r="T56" s="30"/>
      <c r="U56" s="30"/>
      <c r="V56" s="30"/>
      <c r="W56" s="30"/>
      <c r="X56" s="30"/>
      <c r="Y56" s="30"/>
      <c r="Z56" s="30"/>
      <c r="AA56" s="31"/>
      <c r="AC56" s="10" t="s">
        <v>3</v>
      </c>
      <c r="AD56" s="11">
        <f>(AE56*AH48)/(AE53*AE48+AE52*AD48+AE54*AF48+AE55*AG48+AE56*AH48+AE57*AI48)</f>
        <v>9.976198973398305E-2</v>
      </c>
      <c r="AE56" s="18">
        <v>5.8999999999999997E-2</v>
      </c>
      <c r="AF56" s="5"/>
      <c r="AG56" s="5"/>
      <c r="AH56" s="5"/>
      <c r="AI56" s="5"/>
      <c r="AJ56" s="5"/>
      <c r="AK56" s="5"/>
      <c r="AL56" s="5"/>
      <c r="AM56" s="5"/>
      <c r="AN56" s="5"/>
      <c r="AO56" s="10" t="s">
        <v>3</v>
      </c>
      <c r="AP56" s="43">
        <f>AP58*AD56</f>
        <v>11.971438768077967</v>
      </c>
      <c r="AQ56" t="s">
        <v>94</v>
      </c>
    </row>
    <row r="57" spans="14:57" x14ac:dyDescent="0.35">
      <c r="N57" s="23"/>
      <c r="O57" s="10" t="s">
        <v>5</v>
      </c>
      <c r="P57" s="24">
        <f>P48*P62</f>
        <v>1.2799209352668184</v>
      </c>
      <c r="Q57" s="29"/>
      <c r="R57" s="30"/>
      <c r="S57" s="30"/>
      <c r="T57" s="30"/>
      <c r="U57" s="30"/>
      <c r="V57" s="30"/>
      <c r="W57" s="30"/>
      <c r="X57" s="30"/>
      <c r="Y57" s="30"/>
      <c r="Z57" s="30"/>
      <c r="AA57" s="31"/>
      <c r="AC57" s="10" t="s">
        <v>4</v>
      </c>
      <c r="AD57" s="11">
        <f>(AE57*AI48)/(AE53*AE48+AE52*AD48+AE54*AF48+AE55*AG48+AE56*AH48+AE57*AI48)</f>
        <v>0.3986074940066256</v>
      </c>
      <c r="AE57" s="18">
        <v>0.4</v>
      </c>
      <c r="AF57" s="5"/>
      <c r="AG57" s="5"/>
      <c r="AH57" s="47" t="s">
        <v>14</v>
      </c>
      <c r="AI57" s="49"/>
      <c r="AJ57" s="5"/>
      <c r="AK57" s="5"/>
      <c r="AL57" s="5"/>
      <c r="AM57" s="5"/>
      <c r="AN57" s="5"/>
      <c r="AO57" s="10" t="s">
        <v>4</v>
      </c>
      <c r="AP57" s="43">
        <f>AP58*AD57</f>
        <v>47.832899280795068</v>
      </c>
      <c r="AQ57" t="s">
        <v>94</v>
      </c>
    </row>
    <row r="58" spans="14:57" x14ac:dyDescent="0.35">
      <c r="N58" s="23"/>
      <c r="O58" s="10" t="s">
        <v>1</v>
      </c>
      <c r="P58" s="24">
        <f>P49*P62</f>
        <v>7.1807394433688883</v>
      </c>
      <c r="Q58" s="29"/>
      <c r="R58" s="30"/>
      <c r="S58" s="30"/>
      <c r="T58" s="30"/>
      <c r="U58" s="30"/>
      <c r="V58" s="30"/>
      <c r="W58" s="30"/>
      <c r="X58" s="30"/>
      <c r="Y58" s="30"/>
      <c r="Z58" s="30"/>
      <c r="AA58" s="31"/>
      <c r="AC58" s="10" t="s">
        <v>10</v>
      </c>
      <c r="AD58" s="12">
        <f>SUM(AD52:AD57)</f>
        <v>1.0000000000000002</v>
      </c>
      <c r="AE58" s="19">
        <f>SUM(AE52:AE57)</f>
        <v>1</v>
      </c>
      <c r="AF58" s="5"/>
      <c r="AG58" s="5"/>
      <c r="AH58" s="21" t="s">
        <v>15</v>
      </c>
      <c r="AI58" s="16">
        <f>(AD52+AD53+AD54+AD55)/(AD56+AD57)</f>
        <v>1.0065434032884728</v>
      </c>
      <c r="AJ58" s="5"/>
      <c r="AK58" s="5"/>
      <c r="AL58" s="5"/>
      <c r="AM58" s="5"/>
      <c r="AN58" s="5"/>
      <c r="AO58" s="10" t="s">
        <v>10</v>
      </c>
      <c r="AP58" s="35">
        <v>120</v>
      </c>
      <c r="AQ58" t="s">
        <v>94</v>
      </c>
    </row>
    <row r="59" spans="14:57" x14ac:dyDescent="0.35">
      <c r="N59" s="23"/>
      <c r="O59" s="10" t="s">
        <v>2</v>
      </c>
      <c r="P59" s="24">
        <f>P50*P62</f>
        <v>44.954884791083416</v>
      </c>
      <c r="Q59" s="29"/>
      <c r="R59" s="30"/>
      <c r="S59" s="30"/>
      <c r="T59" s="30"/>
      <c r="U59" s="30"/>
      <c r="V59" s="30"/>
      <c r="W59" s="30"/>
      <c r="X59" s="30"/>
      <c r="Y59" s="30"/>
      <c r="Z59" s="30"/>
      <c r="AA59" s="31"/>
      <c r="AC59" s="7"/>
      <c r="AD59" s="8"/>
      <c r="AE59" s="8"/>
      <c r="AF59" s="8"/>
      <c r="AG59" s="8"/>
      <c r="AH59" s="8"/>
      <c r="AI59" s="8"/>
      <c r="AJ59" s="8"/>
      <c r="AK59" s="8" t="s">
        <v>93</v>
      </c>
      <c r="AL59" s="8"/>
      <c r="AM59" s="46">
        <f>AP52/AD48*54.94</f>
        <v>10.933347838604099</v>
      </c>
      <c r="AN59" s="8" t="s">
        <v>94</v>
      </c>
      <c r="AO59" s="9"/>
    </row>
    <row r="60" spans="14:57" x14ac:dyDescent="0.35">
      <c r="N60" s="23"/>
      <c r="O60" s="10" t="s">
        <v>3</v>
      </c>
      <c r="P60" s="24">
        <f>P51*P62</f>
        <v>12.096519398862908</v>
      </c>
      <c r="Q60" s="29"/>
      <c r="R60" s="30"/>
      <c r="S60" s="30"/>
      <c r="T60" s="30"/>
      <c r="U60" s="30"/>
      <c r="V60" s="30"/>
      <c r="W60" s="30"/>
      <c r="X60" s="30"/>
      <c r="Y60" s="30"/>
      <c r="Z60" s="30"/>
      <c r="AA60" s="31"/>
    </row>
    <row r="61" spans="14:57" x14ac:dyDescent="0.35">
      <c r="N61" s="23"/>
      <c r="O61" s="10" t="s">
        <v>4</v>
      </c>
      <c r="P61" s="24">
        <f>P52*P62</f>
        <v>48.169383507421593</v>
      </c>
      <c r="Q61" s="29"/>
      <c r="R61" s="30"/>
      <c r="S61" s="30"/>
      <c r="T61" s="30"/>
      <c r="U61" s="30"/>
      <c r="V61" s="30"/>
      <c r="W61" s="30"/>
      <c r="X61" s="30"/>
      <c r="Y61" s="30"/>
      <c r="Z61" s="30"/>
      <c r="AA61" s="31"/>
      <c r="AC61" s="1" t="s">
        <v>91</v>
      </c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3"/>
      <c r="AS61" s="1" t="s">
        <v>97</v>
      </c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3"/>
    </row>
    <row r="62" spans="14:57" x14ac:dyDescent="0.35">
      <c r="N62" s="23"/>
      <c r="O62" s="10" t="s">
        <v>22</v>
      </c>
      <c r="P62" s="25">
        <v>120</v>
      </c>
      <c r="Q62" s="32"/>
      <c r="R62" s="33"/>
      <c r="S62" s="33"/>
      <c r="T62" s="33"/>
      <c r="U62" s="33"/>
      <c r="V62" s="33"/>
      <c r="W62" s="33"/>
      <c r="X62" s="33"/>
      <c r="Y62" s="33"/>
      <c r="Z62" s="33"/>
      <c r="AA62" s="34"/>
      <c r="AC62" s="10" t="s">
        <v>6</v>
      </c>
      <c r="AD62" s="10" t="s">
        <v>0</v>
      </c>
      <c r="AE62" s="10" t="s">
        <v>5</v>
      </c>
      <c r="AF62" s="10" t="s">
        <v>1</v>
      </c>
      <c r="AG62" s="10" t="s">
        <v>2</v>
      </c>
      <c r="AH62" s="10" t="s">
        <v>3</v>
      </c>
      <c r="AI62" s="10" t="s">
        <v>4</v>
      </c>
      <c r="AJ62" s="5"/>
      <c r="AK62" s="5"/>
      <c r="AL62" s="5" t="s">
        <v>20</v>
      </c>
      <c r="AM62" s="5"/>
      <c r="AN62" s="5"/>
      <c r="AO62" s="6"/>
      <c r="AS62" s="10" t="s">
        <v>6</v>
      </c>
      <c r="AT62" s="10" t="s">
        <v>0</v>
      </c>
      <c r="AU62" s="10" t="s">
        <v>5</v>
      </c>
      <c r="AV62" s="10" t="s">
        <v>1</v>
      </c>
      <c r="AW62" s="10" t="s">
        <v>2</v>
      </c>
      <c r="AX62" s="10" t="s">
        <v>3</v>
      </c>
      <c r="AY62" s="10" t="s">
        <v>4</v>
      </c>
      <c r="AZ62" s="5"/>
      <c r="BA62" s="5"/>
      <c r="BB62" s="5" t="s">
        <v>20</v>
      </c>
      <c r="BC62" s="5"/>
      <c r="BD62" s="5"/>
      <c r="BE62" s="6"/>
    </row>
    <row r="63" spans="14:57" x14ac:dyDescent="0.35">
      <c r="N63" s="23"/>
      <c r="AC63" s="10"/>
      <c r="AD63" s="10">
        <v>70.94</v>
      </c>
      <c r="AE63" s="10">
        <v>71.849999999999994</v>
      </c>
      <c r="AF63" s="10">
        <v>40.31</v>
      </c>
      <c r="AG63" s="10">
        <v>56.08</v>
      </c>
      <c r="AH63" s="10">
        <v>101.96</v>
      </c>
      <c r="AI63" s="10">
        <v>60.09</v>
      </c>
      <c r="AJ63" s="5"/>
      <c r="AK63" s="5"/>
      <c r="AL63" s="17" t="s">
        <v>17</v>
      </c>
      <c r="AM63" s="5"/>
      <c r="AN63" s="5"/>
      <c r="AO63" s="6"/>
      <c r="AS63" s="10"/>
      <c r="AT63" s="10">
        <v>70.94</v>
      </c>
      <c r="AU63" s="10">
        <v>71.849999999999994</v>
      </c>
      <c r="AV63" s="10">
        <v>40.31</v>
      </c>
      <c r="AW63" s="10">
        <v>56.08</v>
      </c>
      <c r="AX63" s="10">
        <v>101.96</v>
      </c>
      <c r="AY63" s="10">
        <v>60.09</v>
      </c>
      <c r="AZ63" s="5"/>
      <c r="BA63" s="5"/>
      <c r="BB63" s="17" t="s">
        <v>17</v>
      </c>
      <c r="BC63" s="5"/>
      <c r="BD63" s="5"/>
      <c r="BE63" s="6"/>
    </row>
    <row r="64" spans="14:57" x14ac:dyDescent="0.35">
      <c r="N64" s="23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S64" s="4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6"/>
    </row>
    <row r="65" spans="14:59" x14ac:dyDescent="0.35">
      <c r="N65" s="23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S65" s="4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6"/>
    </row>
    <row r="66" spans="14:59" x14ac:dyDescent="0.35">
      <c r="N66" s="23"/>
      <c r="AC66" s="22" t="s">
        <v>7</v>
      </c>
      <c r="AD66" s="22" t="s">
        <v>8</v>
      </c>
      <c r="AE66" s="22" t="s">
        <v>9</v>
      </c>
      <c r="AF66" s="5"/>
      <c r="AG66" s="5"/>
      <c r="AH66" s="47" t="s">
        <v>12</v>
      </c>
      <c r="AI66" s="48"/>
      <c r="AJ66" s="48"/>
      <c r="AK66" s="48"/>
      <c r="AL66" s="48"/>
      <c r="AM66" s="49"/>
      <c r="AN66" s="5"/>
      <c r="AO66" s="22" t="s">
        <v>7</v>
      </c>
      <c r="AP66" s="22" t="s">
        <v>92</v>
      </c>
      <c r="AS66" s="22" t="s">
        <v>7</v>
      </c>
      <c r="AT66" s="22" t="s">
        <v>8</v>
      </c>
      <c r="AU66" s="22" t="s">
        <v>9</v>
      </c>
      <c r="AV66" s="5"/>
      <c r="AW66" s="5"/>
      <c r="AX66" s="47" t="s">
        <v>12</v>
      </c>
      <c r="AY66" s="48"/>
      <c r="AZ66" s="48"/>
      <c r="BA66" s="48"/>
      <c r="BB66" s="48"/>
      <c r="BC66" s="49"/>
      <c r="BD66" s="5"/>
      <c r="BE66" s="22" t="s">
        <v>7</v>
      </c>
      <c r="BF66" s="22" t="s">
        <v>92</v>
      </c>
    </row>
    <row r="67" spans="14:59" x14ac:dyDescent="0.35">
      <c r="N67" s="23"/>
      <c r="AC67" s="10" t="s">
        <v>0</v>
      </c>
      <c r="AD67" s="11">
        <f>(AE67*AD63)/(AE68*AE63+AE67*AD63+AE69*AF63+AE70*AG63+AE71*AH63+AE72*AI63)</f>
        <v>5.9556471355469695E-2</v>
      </c>
      <c r="AE67" s="18">
        <v>0.05</v>
      </c>
      <c r="AF67" s="5"/>
      <c r="AG67" s="5"/>
      <c r="AH67" s="10" t="s">
        <v>0</v>
      </c>
      <c r="AI67" s="10" t="s">
        <v>5</v>
      </c>
      <c r="AJ67" s="10" t="s">
        <v>1</v>
      </c>
      <c r="AK67" s="10" t="s">
        <v>2</v>
      </c>
      <c r="AL67" s="10" t="s">
        <v>3</v>
      </c>
      <c r="AM67" s="10" t="s">
        <v>4</v>
      </c>
      <c r="AN67" s="5"/>
      <c r="AO67" s="10" t="s">
        <v>0</v>
      </c>
      <c r="AP67" s="43">
        <f>AD67*AP73</f>
        <v>7.1467765626563633</v>
      </c>
      <c r="AQ67" s="45" t="s">
        <v>94</v>
      </c>
      <c r="AS67" s="10" t="s">
        <v>0</v>
      </c>
      <c r="AT67" s="11">
        <f>(AU67*AT63)/(AU68*AU63+AU67*AT63+AU69*AV63+AU70*AW63+AU71*AX63+AU72*AY63)</f>
        <v>0.11803774479021596</v>
      </c>
      <c r="AU67" s="18">
        <v>0.1</v>
      </c>
      <c r="AV67" s="5"/>
      <c r="AW67" s="5"/>
      <c r="AX67" s="10" t="s">
        <v>0</v>
      </c>
      <c r="AY67" s="10" t="s">
        <v>5</v>
      </c>
      <c r="AZ67" s="10" t="s">
        <v>1</v>
      </c>
      <c r="BA67" s="10" t="s">
        <v>2</v>
      </c>
      <c r="BB67" s="10" t="s">
        <v>3</v>
      </c>
      <c r="BC67" s="10" t="s">
        <v>4</v>
      </c>
      <c r="BD67" s="5"/>
      <c r="BE67" s="10" t="s">
        <v>0</v>
      </c>
      <c r="BF67" s="43">
        <f>AT67*BF73</f>
        <v>14.164529374825916</v>
      </c>
      <c r="BG67" s="45" t="s">
        <v>94</v>
      </c>
    </row>
    <row r="68" spans="14:59" x14ac:dyDescent="0.35">
      <c r="N68" s="23"/>
      <c r="AC68" s="10" t="s">
        <v>5</v>
      </c>
      <c r="AD68" s="11">
        <f>(AE68*AE63)/(AE68*AE63+AE67*AD63+AE69*AF63+AE70*AG63+AE71*AH63+AE72*AI63)</f>
        <v>0</v>
      </c>
      <c r="AE68" s="18">
        <v>0</v>
      </c>
      <c r="AF68" s="5"/>
      <c r="AG68" s="5"/>
      <c r="AH68" s="13">
        <v>1</v>
      </c>
      <c r="AI68" s="13">
        <v>1</v>
      </c>
      <c r="AJ68" s="10">
        <v>0.78</v>
      </c>
      <c r="AK68" s="13">
        <v>1</v>
      </c>
      <c r="AL68" s="10">
        <v>0.60499999999999998</v>
      </c>
      <c r="AM68" s="10">
        <v>0.48</v>
      </c>
      <c r="AN68" s="5"/>
      <c r="AO68" s="10" t="s">
        <v>5</v>
      </c>
      <c r="AP68" s="44">
        <f>AD68*AP73</f>
        <v>0</v>
      </c>
      <c r="AQ68" t="s">
        <v>94</v>
      </c>
      <c r="AS68" s="10" t="s">
        <v>5</v>
      </c>
      <c r="AT68" s="11">
        <f>(AU68*AU63)/(AU68*AU63+AU67*AT63+AU69*AV63+AU70*AW63+AU71*AX63+AU72*AY63)</f>
        <v>0</v>
      </c>
      <c r="AU68" s="18">
        <v>0</v>
      </c>
      <c r="AV68" s="5"/>
      <c r="AW68" s="5"/>
      <c r="AX68" s="13">
        <v>1</v>
      </c>
      <c r="AY68" s="13">
        <v>1</v>
      </c>
      <c r="AZ68" s="10">
        <v>0.78</v>
      </c>
      <c r="BA68" s="13">
        <v>1</v>
      </c>
      <c r="BB68" s="10">
        <v>0.60499999999999998</v>
      </c>
      <c r="BC68" s="10">
        <v>0.48</v>
      </c>
      <c r="BD68" s="5"/>
      <c r="BE68" s="10" t="s">
        <v>5</v>
      </c>
      <c r="BF68" s="44">
        <f>AT68*BF73</f>
        <v>0</v>
      </c>
      <c r="BG68" t="s">
        <v>94</v>
      </c>
    </row>
    <row r="69" spans="14:59" x14ac:dyDescent="0.35">
      <c r="N69" s="23"/>
      <c r="AC69" s="10" t="s">
        <v>1</v>
      </c>
      <c r="AD69" s="11">
        <f>(AE69*AF63)/(AE68*AE63+AE67*AD63+AE69*AF63+AE70*AG63+AE71*AH63+AE72*AI63)</f>
        <v>6.7683150841245668E-2</v>
      </c>
      <c r="AE69" s="18">
        <v>0.1</v>
      </c>
      <c r="AF69" s="5"/>
      <c r="AG69" s="5"/>
      <c r="AH69" s="10"/>
      <c r="AI69" s="10"/>
      <c r="AJ69" s="50"/>
      <c r="AK69" s="50"/>
      <c r="AL69" s="50"/>
      <c r="AM69" s="50"/>
      <c r="AN69" s="5"/>
      <c r="AO69" s="10" t="s">
        <v>1</v>
      </c>
      <c r="AP69" s="43">
        <f>AD69*AP73</f>
        <v>8.1219781009494803</v>
      </c>
      <c r="AQ69" t="s">
        <v>94</v>
      </c>
      <c r="AS69" s="10" t="s">
        <v>1</v>
      </c>
      <c r="AT69" s="11">
        <f>(AU69*AV63)/(AU68*AU63+AU67*AT63+AU69*AV63+AU70*AW63+AU71*AX63+AU72*AY63)</f>
        <v>6.7072194706704336E-2</v>
      </c>
      <c r="AU69" s="18">
        <v>0.1</v>
      </c>
      <c r="AV69" s="5"/>
      <c r="AW69" s="5"/>
      <c r="AX69" s="10"/>
      <c r="AY69" s="10"/>
      <c r="AZ69" s="50"/>
      <c r="BA69" s="50"/>
      <c r="BB69" s="50"/>
      <c r="BC69" s="50"/>
      <c r="BD69" s="5"/>
      <c r="BE69" s="10" t="s">
        <v>1</v>
      </c>
      <c r="BF69" s="43">
        <f>AT69*BF73</f>
        <v>8.0486633648045203</v>
      </c>
      <c r="BG69" t="s">
        <v>94</v>
      </c>
    </row>
    <row r="70" spans="14:59" x14ac:dyDescent="0.35">
      <c r="N70" s="23"/>
      <c r="AC70" s="10" t="s">
        <v>2</v>
      </c>
      <c r="AD70" s="11">
        <f>(AE70*AG63)/(AE68*AE63+AE67*AD63+AE69*AF63+AE70*AG63+AE71*AH63+AE72*AI63)</f>
        <v>0.36817350527864773</v>
      </c>
      <c r="AE70" s="18">
        <v>0.39100000000000001</v>
      </c>
      <c r="AF70" s="5"/>
      <c r="AG70" s="5"/>
      <c r="AH70" s="20" t="s">
        <v>13</v>
      </c>
      <c r="AI70" s="35">
        <f>AH68*AE67+AI68*AE68+AJ68*AE69+AK68*AE70+AL68*AE71+AM68*AE72</f>
        <v>0.74669500000000011</v>
      </c>
      <c r="AJ70" s="50"/>
      <c r="AK70" s="50"/>
      <c r="AL70" s="50"/>
      <c r="AM70" s="50"/>
      <c r="AN70" s="5"/>
      <c r="AO70" s="10" t="s">
        <v>2</v>
      </c>
      <c r="AP70" s="43">
        <f>AP73*AD70</f>
        <v>44.180820633437726</v>
      </c>
      <c r="AQ70" t="s">
        <v>94</v>
      </c>
      <c r="AS70" s="10" t="s">
        <v>2</v>
      </c>
      <c r="AT70" s="11">
        <f>(AU70*AW63)/(AU68*AU63+AU67*AT63+AU69*AV63+AU70*AW63+AU71*AX63+AU72*AY63)</f>
        <v>0.36485011003433981</v>
      </c>
      <c r="AU70" s="18">
        <v>0.39100000000000001</v>
      </c>
      <c r="AV70" s="5"/>
      <c r="AW70" s="5"/>
      <c r="AX70" s="20" t="s">
        <v>13</v>
      </c>
      <c r="AY70" s="35">
        <f>AX68*AU67+AY68*AU68+AZ68*AU69+BA68*AU70+BB68*AU71+BC68*AU72</f>
        <v>0.77269500000000013</v>
      </c>
      <c r="AZ70" s="50"/>
      <c r="BA70" s="50"/>
      <c r="BB70" s="50"/>
      <c r="BC70" s="50"/>
      <c r="BD70" s="5"/>
      <c r="BE70" s="10" t="s">
        <v>2</v>
      </c>
      <c r="BF70" s="43">
        <f>BF73*AT70</f>
        <v>43.78201320412078</v>
      </c>
      <c r="BG70" t="s">
        <v>94</v>
      </c>
    </row>
    <row r="71" spans="14:59" x14ac:dyDescent="0.35">
      <c r="N71" s="23"/>
      <c r="AC71" s="10" t="s">
        <v>3</v>
      </c>
      <c r="AD71" s="11">
        <f>(AE71*AH63)/(AE68*AE63+AE67*AD63+AE69*AF63+AE70*AG63+AE71*AH63+AE72*AI63)</f>
        <v>0.10100656649134979</v>
      </c>
      <c r="AE71" s="18">
        <v>5.8999999999999997E-2</v>
      </c>
      <c r="AF71" s="5"/>
      <c r="AG71" s="5"/>
      <c r="AH71" s="5"/>
      <c r="AI71" s="5"/>
      <c r="AJ71" s="5"/>
      <c r="AK71" s="5"/>
      <c r="AL71" s="5"/>
      <c r="AM71" s="5"/>
      <c r="AN71" s="5"/>
      <c r="AO71" s="10" t="s">
        <v>3</v>
      </c>
      <c r="AP71" s="43">
        <f>AP73*AD71</f>
        <v>12.120787978961975</v>
      </c>
      <c r="AQ71" t="s">
        <v>94</v>
      </c>
      <c r="AS71" s="10" t="s">
        <v>3</v>
      </c>
      <c r="AT71" s="11">
        <f>(AU71*AX63)/(AU68*AU63+AU67*AT63+AU69*AV63+AU70*AW63+AU71*AX63+AU72*AY63)</f>
        <v>0.1000948095672138</v>
      </c>
      <c r="AU71" s="18">
        <v>5.8999999999999997E-2</v>
      </c>
      <c r="AV71" s="5"/>
      <c r="AW71" s="5"/>
      <c r="AX71" s="5"/>
      <c r="AY71" s="5"/>
      <c r="AZ71" s="5"/>
      <c r="BA71" s="5"/>
      <c r="BB71" s="5"/>
      <c r="BC71" s="5"/>
      <c r="BD71" s="5"/>
      <c r="BE71" s="10" t="s">
        <v>3</v>
      </c>
      <c r="BF71" s="43">
        <f>BF73*AT71</f>
        <v>12.011377148065655</v>
      </c>
      <c r="BG71" t="s">
        <v>94</v>
      </c>
    </row>
    <row r="72" spans="14:59" x14ac:dyDescent="0.35">
      <c r="N72" s="23"/>
      <c r="AC72" s="10" t="s">
        <v>4</v>
      </c>
      <c r="AD72" s="11">
        <f>(AE72*AI63)/(AE68*AE63+AE67*AD63+AE69*AF63+AE70*AG63+AE71*AH63+AE72*AI63)</f>
        <v>0.40358030603328721</v>
      </c>
      <c r="AE72" s="18">
        <v>0.4</v>
      </c>
      <c r="AF72" s="5"/>
      <c r="AG72" s="5"/>
      <c r="AH72" s="47" t="s">
        <v>14</v>
      </c>
      <c r="AI72" s="49"/>
      <c r="AJ72" s="5"/>
      <c r="AK72" s="5"/>
      <c r="AL72" s="5"/>
      <c r="AM72" s="5"/>
      <c r="AN72" s="5"/>
      <c r="AO72" s="10" t="s">
        <v>4</v>
      </c>
      <c r="AP72" s="43">
        <f>AP73*AD72</f>
        <v>48.429636723994463</v>
      </c>
      <c r="AQ72" t="s">
        <v>94</v>
      </c>
      <c r="AS72" s="10" t="s">
        <v>4</v>
      </c>
      <c r="AT72" s="11">
        <f>(AU72*AY63)/(AU68*AU63+AU67*AT63+AU69*AV63+AU70*AW63+AU71*AX63+AU72*AY63)</f>
        <v>0.34994514090152623</v>
      </c>
      <c r="AU72" s="18">
        <v>0.35</v>
      </c>
      <c r="AV72" s="5"/>
      <c r="AW72" s="5"/>
      <c r="AX72" s="47" t="s">
        <v>14</v>
      </c>
      <c r="AY72" s="49"/>
      <c r="AZ72" s="5"/>
      <c r="BA72" s="5"/>
      <c r="BB72" s="5"/>
      <c r="BC72" s="5"/>
      <c r="BD72" s="5"/>
      <c r="BE72" s="10" t="s">
        <v>4</v>
      </c>
      <c r="BF72" s="43">
        <f>BF73*AT72</f>
        <v>41.99341690818315</v>
      </c>
      <c r="BG72" t="s">
        <v>94</v>
      </c>
    </row>
    <row r="73" spans="14:59" x14ac:dyDescent="0.35">
      <c r="N73" s="23"/>
      <c r="AC73" s="10" t="s">
        <v>10</v>
      </c>
      <c r="AD73" s="12">
        <f>SUM(AD67:AD72)</f>
        <v>1</v>
      </c>
      <c r="AE73" s="19">
        <f>SUM(AE67:AE72)</f>
        <v>1</v>
      </c>
      <c r="AF73" s="5"/>
      <c r="AG73" s="5"/>
      <c r="AH73" s="21" t="s">
        <v>15</v>
      </c>
      <c r="AI73" s="16">
        <f>(AD67+AD68+AD69+AD70)/(AD71+AD72)</f>
        <v>0.981819295053448</v>
      </c>
      <c r="AJ73" s="5"/>
      <c r="AK73" s="5"/>
      <c r="AL73" s="5"/>
      <c r="AM73" s="5"/>
      <c r="AN73" s="5"/>
      <c r="AO73" s="10" t="s">
        <v>10</v>
      </c>
      <c r="AP73" s="35">
        <v>120</v>
      </c>
      <c r="AQ73" t="s">
        <v>94</v>
      </c>
      <c r="AS73" s="10" t="s">
        <v>10</v>
      </c>
      <c r="AT73" s="12">
        <f>SUM(AT67:AT72)</f>
        <v>1.0000000000000002</v>
      </c>
      <c r="AU73" s="19">
        <f>SUM(AU67:AU72)</f>
        <v>0.99999999999999989</v>
      </c>
      <c r="AV73" s="5"/>
      <c r="AW73" s="5"/>
      <c r="AX73" s="21" t="s">
        <v>15</v>
      </c>
      <c r="AY73" s="16">
        <f>(AT67+AT68+AT69+AT70)/(AT71+AT72)</f>
        <v>1.2220249534701266</v>
      </c>
      <c r="AZ73" s="5"/>
      <c r="BA73" s="5"/>
      <c r="BB73" s="5"/>
      <c r="BC73" s="5"/>
      <c r="BD73" s="5"/>
      <c r="BE73" s="10" t="s">
        <v>10</v>
      </c>
      <c r="BF73" s="35">
        <v>120</v>
      </c>
      <c r="BG73" t="s">
        <v>94</v>
      </c>
    </row>
    <row r="74" spans="14:59" x14ac:dyDescent="0.35">
      <c r="N74" s="23"/>
      <c r="AC74" s="7"/>
      <c r="AD74" s="8"/>
      <c r="AE74" s="8"/>
      <c r="AF74" s="8"/>
      <c r="AG74" s="8"/>
      <c r="AH74" s="8"/>
      <c r="AI74" s="8"/>
      <c r="AJ74" s="8"/>
      <c r="AK74" s="8" t="s">
        <v>93</v>
      </c>
      <c r="AL74" s="8"/>
      <c r="AM74" s="46">
        <f>AP67/AD63*54.94</f>
        <v>5.5348731935768338</v>
      </c>
      <c r="AN74" s="8" t="s">
        <v>94</v>
      </c>
      <c r="AO74" s="9"/>
      <c r="AS74" s="7"/>
      <c r="AT74" s="8"/>
      <c r="AU74" s="8"/>
      <c r="AV74" s="8"/>
      <c r="AW74" s="8"/>
      <c r="AX74" s="8"/>
      <c r="AY74" s="8"/>
      <c r="AZ74" s="8"/>
      <c r="BA74" s="8" t="s">
        <v>93</v>
      </c>
      <c r="BB74" s="8"/>
      <c r="BC74" s="46">
        <f>BF67/AT63*54.94</f>
        <v>10.969823003283562</v>
      </c>
      <c r="BD74" s="8" t="s">
        <v>94</v>
      </c>
      <c r="BE74" s="9"/>
    </row>
    <row r="75" spans="14:59" x14ac:dyDescent="0.35">
      <c r="N75" s="23"/>
    </row>
    <row r="76" spans="14:59" x14ac:dyDescent="0.35">
      <c r="N76" s="23"/>
      <c r="AS76" s="1" t="s">
        <v>97</v>
      </c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3"/>
    </row>
    <row r="77" spans="14:59" x14ac:dyDescent="0.35">
      <c r="N77" s="23"/>
      <c r="AS77" s="10" t="s">
        <v>6</v>
      </c>
      <c r="AT77" s="10" t="s">
        <v>0</v>
      </c>
      <c r="AU77" s="10" t="s">
        <v>5</v>
      </c>
      <c r="AV77" s="10" t="s">
        <v>1</v>
      </c>
      <c r="AW77" s="10" t="s">
        <v>2</v>
      </c>
      <c r="AX77" s="10" t="s">
        <v>3</v>
      </c>
      <c r="AY77" s="10" t="s">
        <v>4</v>
      </c>
      <c r="AZ77" s="5"/>
      <c r="BA77" s="5"/>
      <c r="BB77" s="5" t="s">
        <v>20</v>
      </c>
      <c r="BC77" s="5"/>
      <c r="BD77" s="5"/>
      <c r="BE77" s="6"/>
    </row>
    <row r="78" spans="14:59" x14ac:dyDescent="0.35">
      <c r="N78" s="23"/>
      <c r="AS78" s="10"/>
      <c r="AT78" s="10">
        <v>70.94</v>
      </c>
      <c r="AU78" s="10">
        <v>71.849999999999994</v>
      </c>
      <c r="AV78" s="10">
        <v>40.31</v>
      </c>
      <c r="AW78" s="10">
        <v>56.08</v>
      </c>
      <c r="AX78" s="10">
        <v>101.96</v>
      </c>
      <c r="AY78" s="10">
        <v>60.09</v>
      </c>
      <c r="AZ78" s="5"/>
      <c r="BA78" s="5"/>
      <c r="BB78" s="17" t="s">
        <v>17</v>
      </c>
      <c r="BC78" s="5"/>
      <c r="BD78" s="5"/>
      <c r="BE78" s="6"/>
    </row>
    <row r="79" spans="14:59" x14ac:dyDescent="0.35">
      <c r="N79" s="23"/>
      <c r="AS79" s="4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6"/>
    </row>
    <row r="80" spans="14:59" x14ac:dyDescent="0.35">
      <c r="N80" s="23"/>
      <c r="AS80" s="4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6"/>
    </row>
    <row r="81" spans="14:59" x14ac:dyDescent="0.35">
      <c r="N81" s="23"/>
      <c r="AS81" s="22" t="s">
        <v>7</v>
      </c>
      <c r="AT81" s="22" t="s">
        <v>8</v>
      </c>
      <c r="AU81" s="22" t="s">
        <v>9</v>
      </c>
      <c r="AV81" s="5"/>
      <c r="AW81" s="5"/>
      <c r="AX81" s="47" t="s">
        <v>12</v>
      </c>
      <c r="AY81" s="48"/>
      <c r="AZ81" s="48"/>
      <c r="BA81" s="48"/>
      <c r="BB81" s="48"/>
      <c r="BC81" s="49"/>
      <c r="BD81" s="5"/>
      <c r="BE81" s="22" t="s">
        <v>7</v>
      </c>
      <c r="BF81" s="22" t="s">
        <v>92</v>
      </c>
    </row>
    <row r="82" spans="14:59" x14ac:dyDescent="0.35">
      <c r="N82" s="23"/>
      <c r="AS82" s="10" t="s">
        <v>0</v>
      </c>
      <c r="AT82" s="11">
        <f>(AU82*AT78)/(AU83*AU78+AU82*AT78+AU84*AV78+AU85*AW78+AU86*AX78+AU87*AY78)</f>
        <v>0.12044874713946963</v>
      </c>
      <c r="AU82" s="18">
        <v>0.1</v>
      </c>
      <c r="AV82" s="5"/>
      <c r="AW82" s="5"/>
      <c r="AX82" s="10" t="s">
        <v>0</v>
      </c>
      <c r="AY82" s="10" t="s">
        <v>5</v>
      </c>
      <c r="AZ82" s="10" t="s">
        <v>1</v>
      </c>
      <c r="BA82" s="10" t="s">
        <v>2</v>
      </c>
      <c r="BB82" s="10" t="s">
        <v>3</v>
      </c>
      <c r="BC82" s="10" t="s">
        <v>4</v>
      </c>
      <c r="BD82" s="5"/>
      <c r="BE82" s="10" t="s">
        <v>0</v>
      </c>
      <c r="BF82" s="43">
        <f>AT82*BF88</f>
        <v>14.453849656736356</v>
      </c>
      <c r="BG82" s="45" t="s">
        <v>94</v>
      </c>
    </row>
    <row r="83" spans="14:59" x14ac:dyDescent="0.35">
      <c r="N83" s="23"/>
      <c r="AS83" s="10" t="s">
        <v>5</v>
      </c>
      <c r="AT83" s="11">
        <f>(AU83*AU78)/(AU83*AU78+AU82*AT78+AU84*AV78+AU85*AW78+AU86*AX78+AU87*AY78)</f>
        <v>0</v>
      </c>
      <c r="AU83" s="18">
        <v>0</v>
      </c>
      <c r="AV83" s="5"/>
      <c r="AW83" s="5"/>
      <c r="AX83" s="13">
        <v>1</v>
      </c>
      <c r="AY83" s="13">
        <v>1</v>
      </c>
      <c r="AZ83" s="10">
        <v>0.78</v>
      </c>
      <c r="BA83" s="13">
        <v>1</v>
      </c>
      <c r="BB83" s="10">
        <v>0.60499999999999998</v>
      </c>
      <c r="BC83" s="10">
        <v>0.48</v>
      </c>
      <c r="BD83" s="5"/>
      <c r="BE83" s="10" t="s">
        <v>5</v>
      </c>
      <c r="BF83" s="44">
        <f>AT83*BF88</f>
        <v>0</v>
      </c>
      <c r="BG83" t="s">
        <v>94</v>
      </c>
    </row>
    <row r="84" spans="14:59" x14ac:dyDescent="0.35">
      <c r="N84" s="23"/>
      <c r="AS84" s="10" t="s">
        <v>1</v>
      </c>
      <c r="AT84" s="11">
        <f>(AU84*AV78)/(AU83*AU78+AU82*AT78+AU84*AV78+AU85*AW78+AU86*AX78+AU87*AY78)</f>
        <v>6.844219054400931E-2</v>
      </c>
      <c r="AU84" s="18">
        <v>0.1</v>
      </c>
      <c r="AV84" s="5"/>
      <c r="AW84" s="5"/>
      <c r="AX84" s="10"/>
      <c r="AY84" s="10"/>
      <c r="AZ84" s="50"/>
      <c r="BA84" s="50"/>
      <c r="BB84" s="50"/>
      <c r="BC84" s="50"/>
      <c r="BD84" s="5"/>
      <c r="BE84" s="10" t="s">
        <v>1</v>
      </c>
      <c r="BF84" s="43">
        <f>AT84*BF88</f>
        <v>8.2130628652811168</v>
      </c>
      <c r="BG84" t="s">
        <v>94</v>
      </c>
    </row>
    <row r="85" spans="14:59" x14ac:dyDescent="0.35">
      <c r="N85" s="23"/>
      <c r="AS85" s="10" t="s">
        <v>2</v>
      </c>
      <c r="AT85" s="11">
        <f>(AU85*AW78)/(AU83*AU78+AU82*AT78+AU84*AV78+AU85*AW78+AU86*AX78+AU87*AY78)</f>
        <v>0.65795645983236328</v>
      </c>
      <c r="AU85" s="18">
        <v>0.69099999999999995</v>
      </c>
      <c r="AV85" s="5"/>
      <c r="AW85" s="5"/>
      <c r="AX85" s="20" t="s">
        <v>13</v>
      </c>
      <c r="AY85" s="35">
        <f>AX83*AU82+AY83*AU83+AZ83*AU84+BA83*AU85+BB83*AU86+BC83*AU87</f>
        <v>0.92869500000000005</v>
      </c>
      <c r="AZ85" s="50"/>
      <c r="BA85" s="50"/>
      <c r="BB85" s="50"/>
      <c r="BC85" s="50"/>
      <c r="BD85" s="5"/>
      <c r="BE85" s="10" t="s">
        <v>2</v>
      </c>
      <c r="BF85" s="43">
        <f>BF88*AT85</f>
        <v>78.954775179883598</v>
      </c>
      <c r="BG85" t="s">
        <v>94</v>
      </c>
    </row>
    <row r="86" spans="14:59" x14ac:dyDescent="0.35">
      <c r="N86" s="23"/>
      <c r="AS86" s="10" t="s">
        <v>3</v>
      </c>
      <c r="AT86" s="11">
        <f>(AU86*AX78)/(AU83*AU78+AU82*AT78+AU84*AV78+AU85*AW78+AU86*AX78+AU87*AY78)</f>
        <v>0.1021393150891005</v>
      </c>
      <c r="AU86" s="18">
        <v>5.8999999999999997E-2</v>
      </c>
      <c r="AV86" s="5"/>
      <c r="AW86" s="5"/>
      <c r="AX86" s="5"/>
      <c r="AY86" s="5"/>
      <c r="AZ86" s="5"/>
      <c r="BA86" s="5"/>
      <c r="BB86" s="5"/>
      <c r="BC86" s="5"/>
      <c r="BD86" s="5"/>
      <c r="BE86" s="10" t="s">
        <v>3</v>
      </c>
      <c r="BF86" s="43">
        <f>BF88*AT86</f>
        <v>12.256717810692059</v>
      </c>
      <c r="BG86" t="s">
        <v>94</v>
      </c>
    </row>
    <row r="87" spans="14:59" x14ac:dyDescent="0.35">
      <c r="N87" s="23"/>
      <c r="AS87" s="10" t="s">
        <v>4</v>
      </c>
      <c r="AT87" s="11">
        <f>(AU87*AY78)/(AU83*AU78+AU82*AT78+AU84*AV78+AU85*AW78+AU86*AX78+AU87*AY78)</f>
        <v>5.1013287395057297E-2</v>
      </c>
      <c r="AU87" s="18">
        <v>0.05</v>
      </c>
      <c r="AV87" s="5"/>
      <c r="AW87" s="5"/>
      <c r="AX87" s="47" t="s">
        <v>14</v>
      </c>
      <c r="AY87" s="49"/>
      <c r="AZ87" s="5"/>
      <c r="BA87" s="5"/>
      <c r="BB87" s="5"/>
      <c r="BC87" s="5"/>
      <c r="BD87" s="5"/>
      <c r="BE87" s="10" t="s">
        <v>4</v>
      </c>
      <c r="BF87" s="43">
        <f>BF88*AT87</f>
        <v>6.1215944874068757</v>
      </c>
      <c r="BG87" t="s">
        <v>94</v>
      </c>
    </row>
    <row r="88" spans="14:59" x14ac:dyDescent="0.35">
      <c r="N88" s="23"/>
      <c r="AS88" s="10" t="s">
        <v>10</v>
      </c>
      <c r="AT88" s="12">
        <f>SUM(AT82:AT87)</f>
        <v>0.99999999999999989</v>
      </c>
      <c r="AU88" s="19">
        <f>SUM(AU82:AU87)</f>
        <v>1</v>
      </c>
      <c r="AV88" s="5"/>
      <c r="AW88" s="5"/>
      <c r="AX88" s="21" t="s">
        <v>15</v>
      </c>
      <c r="AY88" s="16">
        <f>(AT82+AT83+AT84+AT85)/(AT86+AT87)</f>
        <v>5.5294352415816155</v>
      </c>
      <c r="AZ88" s="5"/>
      <c r="BA88" s="5"/>
      <c r="BB88" s="5"/>
      <c r="BC88" s="5"/>
      <c r="BD88" s="5"/>
      <c r="BE88" s="10" t="s">
        <v>10</v>
      </c>
      <c r="BF88" s="35">
        <v>120</v>
      </c>
      <c r="BG88" t="s">
        <v>94</v>
      </c>
    </row>
    <row r="89" spans="14:59" x14ac:dyDescent="0.35">
      <c r="N89" s="23"/>
      <c r="AS89" s="7"/>
      <c r="AT89" s="8"/>
      <c r="AU89" s="8"/>
      <c r="AV89" s="8"/>
      <c r="AW89" s="8"/>
      <c r="AX89" s="8"/>
      <c r="AY89" s="8"/>
      <c r="AZ89" s="8"/>
      <c r="BA89" s="8" t="s">
        <v>93</v>
      </c>
      <c r="BB89" s="8"/>
      <c r="BC89" s="46">
        <f>BF82/AT78*54.94</f>
        <v>11.193889204131596</v>
      </c>
      <c r="BD89" s="8" t="s">
        <v>94</v>
      </c>
      <c r="BE89" s="9"/>
    </row>
    <row r="90" spans="14:59" x14ac:dyDescent="0.35">
      <c r="N90" s="23"/>
    </row>
    <row r="91" spans="14:59" x14ac:dyDescent="0.35">
      <c r="N91" s="23"/>
    </row>
    <row r="92" spans="14:59" x14ac:dyDescent="0.35">
      <c r="N92" s="23"/>
    </row>
    <row r="93" spans="14:59" x14ac:dyDescent="0.35">
      <c r="N93" s="23"/>
    </row>
    <row r="94" spans="14:59" x14ac:dyDescent="0.35">
      <c r="N94" s="23"/>
    </row>
    <row r="95" spans="14:59" x14ac:dyDescent="0.35">
      <c r="N95" s="23"/>
    </row>
    <row r="96" spans="14:59" x14ac:dyDescent="0.35">
      <c r="N96" s="23"/>
    </row>
    <row r="97" spans="14:14" x14ac:dyDescent="0.35">
      <c r="N97" s="23"/>
    </row>
    <row r="98" spans="14:14" x14ac:dyDescent="0.35">
      <c r="N98" s="23"/>
    </row>
    <row r="99" spans="14:14" x14ac:dyDescent="0.35">
      <c r="N99" s="23"/>
    </row>
    <row r="100" spans="14:14" x14ac:dyDescent="0.35">
      <c r="N100" s="23"/>
    </row>
    <row r="101" spans="14:14" x14ac:dyDescent="0.35">
      <c r="N101" s="23"/>
    </row>
    <row r="102" spans="14:14" x14ac:dyDescent="0.35">
      <c r="N102" s="23"/>
    </row>
    <row r="103" spans="14:14" x14ac:dyDescent="0.35">
      <c r="N103" s="23"/>
    </row>
    <row r="104" spans="14:14" x14ac:dyDescent="0.35">
      <c r="N104" s="23"/>
    </row>
    <row r="105" spans="14:14" x14ac:dyDescent="0.35">
      <c r="N105" s="23"/>
    </row>
    <row r="106" spans="14:14" x14ac:dyDescent="0.35">
      <c r="N106" s="23"/>
    </row>
    <row r="107" spans="14:14" x14ac:dyDescent="0.35">
      <c r="N107" s="23"/>
    </row>
    <row r="108" spans="14:14" x14ac:dyDescent="0.35">
      <c r="N108" s="23"/>
    </row>
    <row r="109" spans="14:14" x14ac:dyDescent="0.35">
      <c r="N109" s="23"/>
    </row>
    <row r="110" spans="14:14" x14ac:dyDescent="0.35">
      <c r="N110" s="23"/>
    </row>
    <row r="111" spans="14:14" x14ac:dyDescent="0.35">
      <c r="N111" s="23"/>
    </row>
    <row r="112" spans="14:14" x14ac:dyDescent="0.35">
      <c r="N112" s="23"/>
    </row>
    <row r="113" spans="14:14" x14ac:dyDescent="0.35">
      <c r="N113" s="23"/>
    </row>
    <row r="114" spans="14:14" x14ac:dyDescent="0.35">
      <c r="N114" s="23"/>
    </row>
    <row r="115" spans="14:14" x14ac:dyDescent="0.35">
      <c r="N115" s="23"/>
    </row>
    <row r="116" spans="14:14" x14ac:dyDescent="0.35">
      <c r="N116" s="23"/>
    </row>
    <row r="117" spans="14:14" x14ac:dyDescent="0.35">
      <c r="N117" s="23"/>
    </row>
    <row r="118" spans="14:14" x14ac:dyDescent="0.35">
      <c r="N118" s="23"/>
    </row>
    <row r="119" spans="14:14" x14ac:dyDescent="0.35">
      <c r="N119" s="23"/>
    </row>
    <row r="120" spans="14:14" x14ac:dyDescent="0.35">
      <c r="N120" s="23"/>
    </row>
    <row r="121" spans="14:14" x14ac:dyDescent="0.35">
      <c r="N121" s="23"/>
    </row>
    <row r="122" spans="14:14" x14ac:dyDescent="0.35">
      <c r="N122" s="23"/>
    </row>
    <row r="123" spans="14:14" x14ac:dyDescent="0.35">
      <c r="N123" s="23"/>
    </row>
    <row r="124" spans="14:14" x14ac:dyDescent="0.35">
      <c r="N124" s="23"/>
    </row>
    <row r="125" spans="14:14" x14ac:dyDescent="0.35">
      <c r="N125" s="23"/>
    </row>
    <row r="126" spans="14:14" x14ac:dyDescent="0.35">
      <c r="N126" s="23"/>
    </row>
  </sheetData>
  <mergeCells count="42">
    <mergeCell ref="AX6:BC6"/>
    <mergeCell ref="AZ9:BC10"/>
    <mergeCell ref="AX12:AY12"/>
    <mergeCell ref="T22:Y22"/>
    <mergeCell ref="V25:Y26"/>
    <mergeCell ref="T28:U28"/>
    <mergeCell ref="F6:K6"/>
    <mergeCell ref="H9:K10"/>
    <mergeCell ref="F12:G12"/>
    <mergeCell ref="T6:Y6"/>
    <mergeCell ref="V9:Y10"/>
    <mergeCell ref="T12:U12"/>
    <mergeCell ref="F22:K22"/>
    <mergeCell ref="H25:K26"/>
    <mergeCell ref="F28:G28"/>
    <mergeCell ref="T52:U52"/>
    <mergeCell ref="F39:K39"/>
    <mergeCell ref="H42:K43"/>
    <mergeCell ref="F45:G45"/>
    <mergeCell ref="T46:Y46"/>
    <mergeCell ref="V49:Y50"/>
    <mergeCell ref="AH6:AM6"/>
    <mergeCell ref="AJ9:AM10"/>
    <mergeCell ref="AH12:AI12"/>
    <mergeCell ref="AH21:AM21"/>
    <mergeCell ref="AJ24:AM25"/>
    <mergeCell ref="AJ54:AM55"/>
    <mergeCell ref="AH57:AI57"/>
    <mergeCell ref="AH27:AI27"/>
    <mergeCell ref="AH36:AM36"/>
    <mergeCell ref="AJ39:AM40"/>
    <mergeCell ref="AH42:AI42"/>
    <mergeCell ref="AH51:AM51"/>
    <mergeCell ref="AX81:BC81"/>
    <mergeCell ref="AZ84:BC85"/>
    <mergeCell ref="AX87:AY87"/>
    <mergeCell ref="AH66:AM66"/>
    <mergeCell ref="AJ69:AM70"/>
    <mergeCell ref="AH72:AI72"/>
    <mergeCell ref="AX66:BC66"/>
    <mergeCell ref="AZ69:BC70"/>
    <mergeCell ref="AX72:AY7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0F91E-963F-4621-A186-7FBDA2197250}">
  <dimension ref="A2:O58"/>
  <sheetViews>
    <sheetView zoomScale="85" zoomScaleNormal="85" workbookViewId="0">
      <selection activeCell="S18" sqref="S18"/>
    </sheetView>
  </sheetViews>
  <sheetFormatPr baseColWidth="10" defaultRowHeight="14.5" x14ac:dyDescent="0.35"/>
  <cols>
    <col min="8" max="8" width="11.7265625" bestFit="1" customWidth="1"/>
    <col min="11" max="11" width="11.7265625" bestFit="1" customWidth="1"/>
    <col min="14" max="14" width="11.7265625" bestFit="1" customWidth="1"/>
  </cols>
  <sheetData>
    <row r="2" spans="1:15" x14ac:dyDescent="0.35">
      <c r="A2" s="10"/>
      <c r="B2" s="22" t="s">
        <v>27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x14ac:dyDescent="0.35">
      <c r="A3" s="10"/>
      <c r="B3" s="21" t="s">
        <v>28</v>
      </c>
      <c r="C3" s="21" t="s">
        <v>29</v>
      </c>
      <c r="D3" s="21" t="s">
        <v>30</v>
      </c>
      <c r="E3" s="21" t="s">
        <v>31</v>
      </c>
      <c r="F3" s="21" t="s">
        <v>32</v>
      </c>
      <c r="G3" s="21"/>
      <c r="H3" s="21" t="s">
        <v>33</v>
      </c>
      <c r="I3" s="21" t="s">
        <v>34</v>
      </c>
      <c r="J3" s="22"/>
      <c r="K3" s="21" t="s">
        <v>33</v>
      </c>
      <c r="L3" s="21" t="s">
        <v>34</v>
      </c>
      <c r="M3" s="22"/>
      <c r="N3" s="21" t="s">
        <v>33</v>
      </c>
      <c r="O3" s="21" t="s">
        <v>34</v>
      </c>
    </row>
    <row r="4" spans="1:15" x14ac:dyDescent="0.35">
      <c r="A4" s="22" t="s">
        <v>35</v>
      </c>
      <c r="B4" s="15">
        <v>40</v>
      </c>
      <c r="C4" s="37">
        <f>5.9</f>
        <v>5.9</v>
      </c>
      <c r="D4" s="15">
        <v>14.1</v>
      </c>
      <c r="E4" s="15">
        <v>10</v>
      </c>
      <c r="F4" s="21">
        <v>30</v>
      </c>
      <c r="G4" s="15"/>
      <c r="H4" s="15">
        <v>1300</v>
      </c>
      <c r="I4" s="15" t="s">
        <v>36</v>
      </c>
      <c r="J4" s="10"/>
      <c r="K4" s="15">
        <v>1350</v>
      </c>
      <c r="L4" s="15" t="s">
        <v>38</v>
      </c>
      <c r="M4" s="10"/>
      <c r="N4" s="15">
        <v>1400</v>
      </c>
      <c r="O4" s="15" t="s">
        <v>44</v>
      </c>
    </row>
    <row r="5" spans="1:15" x14ac:dyDescent="0.35">
      <c r="A5" s="10"/>
      <c r="B5" s="15"/>
      <c r="C5" s="15"/>
      <c r="D5" s="15"/>
      <c r="E5" s="15"/>
      <c r="F5" s="21"/>
      <c r="G5" s="15"/>
      <c r="H5" s="15"/>
      <c r="I5" s="15"/>
      <c r="J5" s="10"/>
      <c r="K5" s="15"/>
      <c r="L5" s="15"/>
      <c r="M5" s="10"/>
      <c r="N5" s="15"/>
      <c r="O5" s="15"/>
    </row>
    <row r="6" spans="1:15" x14ac:dyDescent="0.35">
      <c r="A6" s="10"/>
      <c r="B6" s="15">
        <v>40</v>
      </c>
      <c r="C6" s="37">
        <f>5.9</f>
        <v>5.9</v>
      </c>
      <c r="D6" s="15">
        <v>14.1</v>
      </c>
      <c r="E6" s="15">
        <v>10</v>
      </c>
      <c r="F6" s="21">
        <v>25</v>
      </c>
      <c r="G6" s="15"/>
      <c r="H6" s="15">
        <v>1300</v>
      </c>
      <c r="I6" s="15" t="s">
        <v>37</v>
      </c>
      <c r="J6" s="10"/>
      <c r="K6" s="15">
        <v>1350</v>
      </c>
      <c r="L6" s="15" t="s">
        <v>41</v>
      </c>
      <c r="M6" s="10"/>
      <c r="N6" s="15">
        <v>1400</v>
      </c>
      <c r="O6" s="15" t="s">
        <v>45</v>
      </c>
    </row>
    <row r="7" spans="1:15" x14ac:dyDescent="0.35">
      <c r="A7" s="10"/>
      <c r="B7" s="15">
        <v>40</v>
      </c>
      <c r="C7" s="37">
        <f>5.9</f>
        <v>5.9</v>
      </c>
      <c r="D7" s="15">
        <v>14.1</v>
      </c>
      <c r="E7" s="15">
        <v>10</v>
      </c>
      <c r="F7" s="21">
        <v>20</v>
      </c>
      <c r="G7" s="15"/>
      <c r="H7" s="15">
        <v>1300</v>
      </c>
      <c r="I7" s="15" t="s">
        <v>39</v>
      </c>
      <c r="J7" s="10"/>
      <c r="K7" s="15">
        <v>1350</v>
      </c>
      <c r="L7" s="15" t="s">
        <v>42</v>
      </c>
      <c r="M7" s="10"/>
      <c r="N7" s="15">
        <v>1400</v>
      </c>
      <c r="O7" s="15" t="s">
        <v>46</v>
      </c>
    </row>
    <row r="8" spans="1:15" x14ac:dyDescent="0.35">
      <c r="A8" s="10"/>
      <c r="B8" s="15">
        <v>40</v>
      </c>
      <c r="C8" s="37">
        <f>5.9</f>
        <v>5.9</v>
      </c>
      <c r="D8" s="15">
        <v>14.1</v>
      </c>
      <c r="E8" s="15">
        <v>10</v>
      </c>
      <c r="F8" s="21">
        <v>15</v>
      </c>
      <c r="G8" s="15"/>
      <c r="H8" s="15">
        <v>1300</v>
      </c>
      <c r="I8" s="15" t="s">
        <v>40</v>
      </c>
      <c r="J8" s="10"/>
      <c r="K8" s="15">
        <v>1350</v>
      </c>
      <c r="L8" s="15" t="s">
        <v>43</v>
      </c>
      <c r="M8" s="10"/>
      <c r="N8" s="15">
        <v>1400</v>
      </c>
      <c r="O8" s="15" t="s">
        <v>47</v>
      </c>
    </row>
    <row r="9" spans="1:15" x14ac:dyDescent="0.35">
      <c r="B9" s="36"/>
      <c r="C9" s="36"/>
      <c r="D9" s="36"/>
      <c r="E9" s="36"/>
      <c r="F9" s="36"/>
      <c r="G9" s="36"/>
      <c r="H9" s="36"/>
      <c r="I9" s="36"/>
    </row>
    <row r="10" spans="1:15" x14ac:dyDescent="0.35">
      <c r="B10" s="36"/>
      <c r="C10" s="36"/>
      <c r="D10" s="36"/>
      <c r="E10" s="36"/>
      <c r="F10" s="36"/>
      <c r="G10" s="36"/>
      <c r="H10" s="36"/>
      <c r="I10" s="36"/>
    </row>
    <row r="11" spans="1:15" x14ac:dyDescent="0.35">
      <c r="A11" s="10"/>
      <c r="B11" s="22" t="s">
        <v>48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x14ac:dyDescent="0.35">
      <c r="A12" s="10"/>
      <c r="B12" s="21" t="s">
        <v>28</v>
      </c>
      <c r="C12" s="21" t="s">
        <v>29</v>
      </c>
      <c r="D12" s="21" t="s">
        <v>30</v>
      </c>
      <c r="E12" s="21" t="s">
        <v>31</v>
      </c>
      <c r="F12" s="21" t="s">
        <v>32</v>
      </c>
      <c r="G12" s="21"/>
      <c r="H12" s="21" t="s">
        <v>33</v>
      </c>
      <c r="I12" s="21" t="s">
        <v>34</v>
      </c>
      <c r="J12" s="22"/>
      <c r="K12" s="21" t="s">
        <v>33</v>
      </c>
      <c r="L12" s="21" t="s">
        <v>34</v>
      </c>
      <c r="M12" s="22"/>
      <c r="N12" s="21" t="s">
        <v>33</v>
      </c>
      <c r="O12" s="21" t="s">
        <v>34</v>
      </c>
    </row>
    <row r="13" spans="1:15" x14ac:dyDescent="0.35">
      <c r="A13" s="22" t="s">
        <v>35</v>
      </c>
      <c r="B13" s="15">
        <v>40</v>
      </c>
      <c r="C13" s="37">
        <f>5.9</f>
        <v>5.9</v>
      </c>
      <c r="D13" s="21">
        <v>14.1</v>
      </c>
      <c r="E13" s="15">
        <v>10</v>
      </c>
      <c r="F13" s="21">
        <v>30</v>
      </c>
      <c r="G13" s="15"/>
      <c r="H13" s="15">
        <v>1300</v>
      </c>
      <c r="I13" s="15" t="s">
        <v>36</v>
      </c>
      <c r="J13" s="10"/>
      <c r="K13" s="15">
        <v>1350</v>
      </c>
      <c r="L13" s="15" t="s">
        <v>38</v>
      </c>
      <c r="M13" s="10"/>
      <c r="N13" s="15">
        <v>1400</v>
      </c>
      <c r="O13" s="15" t="s">
        <v>44</v>
      </c>
    </row>
    <row r="14" spans="1:15" x14ac:dyDescent="0.35">
      <c r="A14" s="10"/>
      <c r="B14" s="15"/>
      <c r="C14" s="15"/>
      <c r="D14" s="21"/>
      <c r="E14" s="15"/>
      <c r="F14" s="21"/>
      <c r="G14" s="15"/>
      <c r="H14" s="15"/>
      <c r="I14" s="15"/>
      <c r="J14" s="10"/>
      <c r="K14" s="15"/>
      <c r="L14" s="15"/>
      <c r="M14" s="10"/>
      <c r="N14" s="15"/>
      <c r="O14" s="15"/>
    </row>
    <row r="15" spans="1:15" x14ac:dyDescent="0.35">
      <c r="A15" s="10"/>
      <c r="B15" s="15">
        <v>40</v>
      </c>
      <c r="C15" s="37">
        <f>5.9</f>
        <v>5.9</v>
      </c>
      <c r="D15" s="38">
        <v>19.100000000000001</v>
      </c>
      <c r="E15" s="15">
        <v>10</v>
      </c>
      <c r="F15" s="21">
        <v>25</v>
      </c>
      <c r="G15" s="15"/>
      <c r="H15" s="15">
        <v>1300</v>
      </c>
      <c r="I15" s="15" t="s">
        <v>49</v>
      </c>
      <c r="J15" s="10"/>
      <c r="K15" s="15">
        <v>1350</v>
      </c>
      <c r="L15" s="15" t="s">
        <v>52</v>
      </c>
      <c r="M15" s="10"/>
      <c r="N15" s="15">
        <v>1400</v>
      </c>
      <c r="O15" s="15" t="s">
        <v>55</v>
      </c>
    </row>
    <row r="16" spans="1:15" x14ac:dyDescent="0.35">
      <c r="A16" s="10"/>
      <c r="B16" s="15">
        <v>40</v>
      </c>
      <c r="C16" s="37">
        <f>5.9</f>
        <v>5.9</v>
      </c>
      <c r="D16" s="21">
        <v>24.1</v>
      </c>
      <c r="E16" s="15">
        <v>10</v>
      </c>
      <c r="F16" s="21">
        <v>20</v>
      </c>
      <c r="G16" s="15"/>
      <c r="H16" s="15">
        <v>1300</v>
      </c>
      <c r="I16" s="15" t="s">
        <v>50</v>
      </c>
      <c r="J16" s="10"/>
      <c r="K16" s="15">
        <v>1350</v>
      </c>
      <c r="L16" s="15" t="s">
        <v>53</v>
      </c>
      <c r="M16" s="10"/>
      <c r="N16" s="15">
        <v>1400</v>
      </c>
      <c r="O16" s="15" t="s">
        <v>56</v>
      </c>
    </row>
    <row r="17" spans="1:15" x14ac:dyDescent="0.35">
      <c r="A17" s="10"/>
      <c r="B17" s="15">
        <v>40</v>
      </c>
      <c r="C17" s="37">
        <f>5.9</f>
        <v>5.9</v>
      </c>
      <c r="D17" s="21">
        <v>29.1</v>
      </c>
      <c r="E17" s="15">
        <v>10</v>
      </c>
      <c r="F17" s="21">
        <v>15</v>
      </c>
      <c r="G17" s="15"/>
      <c r="H17" s="15">
        <v>1300</v>
      </c>
      <c r="I17" s="15" t="s">
        <v>51</v>
      </c>
      <c r="J17" s="10"/>
      <c r="K17" s="15">
        <v>1350</v>
      </c>
      <c r="L17" s="15" t="s">
        <v>54</v>
      </c>
      <c r="M17" s="10"/>
      <c r="N17" s="15">
        <v>1400</v>
      </c>
      <c r="O17" s="15" t="s">
        <v>57</v>
      </c>
    </row>
    <row r="18" spans="1:15" x14ac:dyDescent="0.35">
      <c r="A18" s="10"/>
      <c r="B18" s="15">
        <v>40</v>
      </c>
      <c r="C18" s="15">
        <v>5.9</v>
      </c>
      <c r="D18" s="21">
        <v>34.1</v>
      </c>
      <c r="E18" s="15">
        <v>10</v>
      </c>
      <c r="F18" s="21">
        <v>10</v>
      </c>
      <c r="G18" s="15"/>
      <c r="H18" s="15">
        <v>1300</v>
      </c>
      <c r="I18" s="15" t="s">
        <v>95</v>
      </c>
      <c r="J18" s="10"/>
      <c r="K18" s="10"/>
      <c r="L18" s="10"/>
      <c r="M18" s="10"/>
      <c r="N18" s="10"/>
      <c r="O18" s="10"/>
    </row>
    <row r="19" spans="1:15" x14ac:dyDescent="0.35">
      <c r="A19" s="10"/>
      <c r="B19" s="15">
        <v>40</v>
      </c>
      <c r="C19" s="15">
        <v>5.9</v>
      </c>
      <c r="D19" s="21">
        <v>39.1</v>
      </c>
      <c r="E19" s="15">
        <v>10</v>
      </c>
      <c r="F19" s="21">
        <v>5</v>
      </c>
      <c r="G19" s="15"/>
      <c r="H19" s="15">
        <v>1300</v>
      </c>
      <c r="I19" s="15" t="s">
        <v>96</v>
      </c>
    </row>
    <row r="21" spans="1:15" x14ac:dyDescent="0.35">
      <c r="A21" s="10"/>
      <c r="B21" s="22" t="s">
        <v>58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x14ac:dyDescent="0.35">
      <c r="A22" s="10"/>
      <c r="B22" s="21" t="s">
        <v>28</v>
      </c>
      <c r="C22" s="21" t="s">
        <v>29</v>
      </c>
      <c r="D22" s="21" t="s">
        <v>30</v>
      </c>
      <c r="E22" s="21" t="s">
        <v>31</v>
      </c>
      <c r="F22" s="21" t="s">
        <v>32</v>
      </c>
      <c r="G22" s="21"/>
      <c r="H22" s="21" t="s">
        <v>33</v>
      </c>
      <c r="I22" s="21" t="s">
        <v>34</v>
      </c>
      <c r="J22" s="22"/>
      <c r="K22" s="21" t="s">
        <v>33</v>
      </c>
      <c r="L22" s="21" t="s">
        <v>34</v>
      </c>
      <c r="M22" s="22"/>
      <c r="N22" s="21" t="s">
        <v>33</v>
      </c>
      <c r="O22" s="21" t="s">
        <v>34</v>
      </c>
    </row>
    <row r="23" spans="1:15" x14ac:dyDescent="0.35">
      <c r="A23" s="22" t="s">
        <v>35</v>
      </c>
      <c r="B23" s="15">
        <v>40</v>
      </c>
      <c r="C23" s="37">
        <f>5.9</f>
        <v>5.9</v>
      </c>
      <c r="D23" s="21">
        <v>14.1</v>
      </c>
      <c r="E23" s="21">
        <v>10</v>
      </c>
      <c r="F23" s="21">
        <v>30</v>
      </c>
      <c r="G23" s="15"/>
      <c r="H23" s="15">
        <v>1300</v>
      </c>
      <c r="I23" s="15" t="s">
        <v>36</v>
      </c>
      <c r="J23" s="10"/>
      <c r="K23" s="15">
        <v>1350</v>
      </c>
      <c r="L23" s="15" t="s">
        <v>38</v>
      </c>
      <c r="M23" s="10"/>
      <c r="N23" s="15">
        <v>1400</v>
      </c>
      <c r="O23" s="15" t="s">
        <v>44</v>
      </c>
    </row>
    <row r="24" spans="1:15" x14ac:dyDescent="0.35">
      <c r="A24" s="10"/>
      <c r="B24" s="15"/>
      <c r="C24" s="15"/>
      <c r="D24" s="21"/>
      <c r="E24" s="21"/>
      <c r="F24" s="21"/>
      <c r="G24" s="15"/>
      <c r="H24" s="15"/>
      <c r="I24" s="15"/>
      <c r="J24" s="10"/>
      <c r="K24" s="15"/>
      <c r="L24" s="15"/>
      <c r="M24" s="10"/>
      <c r="N24" s="15"/>
      <c r="O24" s="15"/>
    </row>
    <row r="25" spans="1:15" x14ac:dyDescent="0.35">
      <c r="A25" s="10"/>
      <c r="B25" s="15">
        <v>40</v>
      </c>
      <c r="C25" s="37">
        <f>5.9</f>
        <v>5.9</v>
      </c>
      <c r="D25" s="38">
        <v>16.600000000000001</v>
      </c>
      <c r="E25" s="21">
        <v>12.5</v>
      </c>
      <c r="F25" s="21">
        <v>25</v>
      </c>
      <c r="G25" s="15"/>
      <c r="H25" s="15">
        <v>1300</v>
      </c>
      <c r="I25" s="15" t="s">
        <v>59</v>
      </c>
      <c r="J25" s="10"/>
      <c r="K25" s="15">
        <v>1350</v>
      </c>
      <c r="L25" s="15" t="s">
        <v>62</v>
      </c>
      <c r="M25" s="10"/>
      <c r="N25" s="15">
        <v>1400</v>
      </c>
      <c r="O25" s="15" t="s">
        <v>65</v>
      </c>
    </row>
    <row r="26" spans="1:15" x14ac:dyDescent="0.35">
      <c r="A26" s="10"/>
      <c r="B26" s="15">
        <v>40</v>
      </c>
      <c r="C26" s="37">
        <f>5.9</f>
        <v>5.9</v>
      </c>
      <c r="D26" s="21">
        <v>19.100000000000001</v>
      </c>
      <c r="E26" s="21">
        <v>15</v>
      </c>
      <c r="F26" s="21">
        <v>20</v>
      </c>
      <c r="G26" s="15"/>
      <c r="H26" s="15">
        <v>1300</v>
      </c>
      <c r="I26" s="15" t="s">
        <v>60</v>
      </c>
      <c r="J26" s="10"/>
      <c r="K26" s="15">
        <v>1350</v>
      </c>
      <c r="L26" s="15" t="s">
        <v>63</v>
      </c>
      <c r="M26" s="10"/>
      <c r="N26" s="15">
        <v>1400</v>
      </c>
      <c r="O26" s="15" t="s">
        <v>66</v>
      </c>
    </row>
    <row r="27" spans="1:15" x14ac:dyDescent="0.35">
      <c r="A27" s="10"/>
      <c r="B27" s="15">
        <v>40</v>
      </c>
      <c r="C27" s="37">
        <f>5.9</f>
        <v>5.9</v>
      </c>
      <c r="D27" s="21">
        <v>21.6</v>
      </c>
      <c r="E27" s="21">
        <v>17.5</v>
      </c>
      <c r="F27" s="21">
        <v>15</v>
      </c>
      <c r="G27" s="15"/>
      <c r="H27" s="15">
        <v>1300</v>
      </c>
      <c r="I27" s="15" t="s">
        <v>61</v>
      </c>
      <c r="J27" s="10"/>
      <c r="K27" s="15">
        <v>1350</v>
      </c>
      <c r="L27" s="15" t="s">
        <v>64</v>
      </c>
      <c r="M27" s="10"/>
      <c r="N27" s="15">
        <v>1400</v>
      </c>
      <c r="O27" s="15" t="s">
        <v>67</v>
      </c>
    </row>
    <row r="28" spans="1:15" x14ac:dyDescent="0.35">
      <c r="A28" s="10"/>
      <c r="B28" s="15"/>
      <c r="C28" s="15"/>
      <c r="D28" s="15"/>
      <c r="E28" s="15"/>
      <c r="F28" s="15"/>
      <c r="G28" s="15"/>
      <c r="H28" s="15"/>
      <c r="I28" s="15"/>
      <c r="J28" s="10"/>
      <c r="K28" s="10"/>
      <c r="L28" s="10"/>
      <c r="M28" s="10"/>
      <c r="N28" s="10"/>
      <c r="O28" s="10"/>
    </row>
    <row r="31" spans="1:15" x14ac:dyDescent="0.35">
      <c r="A31" s="10"/>
      <c r="B31" s="22" t="s">
        <v>68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 x14ac:dyDescent="0.35">
      <c r="A32" s="10"/>
      <c r="B32" s="21" t="s">
        <v>28</v>
      </c>
      <c r="C32" s="21" t="s">
        <v>29</v>
      </c>
      <c r="D32" s="21" t="s">
        <v>30</v>
      </c>
      <c r="E32" s="21" t="s">
        <v>31</v>
      </c>
      <c r="F32" s="21" t="s">
        <v>32</v>
      </c>
      <c r="G32" s="21"/>
      <c r="H32" s="21" t="s">
        <v>33</v>
      </c>
      <c r="I32" s="21" t="s">
        <v>34</v>
      </c>
      <c r="J32" s="22"/>
      <c r="K32" s="21" t="s">
        <v>33</v>
      </c>
      <c r="L32" s="21" t="s">
        <v>34</v>
      </c>
      <c r="M32" s="22"/>
      <c r="N32" s="21" t="s">
        <v>33</v>
      </c>
      <c r="O32" s="21" t="s">
        <v>34</v>
      </c>
    </row>
    <row r="33" spans="1:15" x14ac:dyDescent="0.35">
      <c r="A33" s="22" t="s">
        <v>35</v>
      </c>
      <c r="B33" s="15">
        <v>40</v>
      </c>
      <c r="C33" s="37">
        <f>5.9</f>
        <v>5.9</v>
      </c>
      <c r="D33" s="15">
        <v>14.1</v>
      </c>
      <c r="E33" s="15">
        <v>10</v>
      </c>
      <c r="F33" s="21">
        <v>30</v>
      </c>
      <c r="G33" s="15"/>
      <c r="H33" s="15">
        <v>1300</v>
      </c>
      <c r="I33" s="15" t="s">
        <v>36</v>
      </c>
      <c r="J33" s="10"/>
      <c r="K33" s="15">
        <v>1350</v>
      </c>
      <c r="L33" s="15" t="s">
        <v>38</v>
      </c>
      <c r="M33" s="10"/>
      <c r="N33" s="15">
        <v>1400</v>
      </c>
      <c r="O33" s="15" t="s">
        <v>44</v>
      </c>
    </row>
    <row r="34" spans="1:15" x14ac:dyDescent="0.35">
      <c r="A34" s="10"/>
      <c r="B34" s="15"/>
      <c r="C34" s="15"/>
      <c r="D34" s="15"/>
      <c r="E34" s="15"/>
      <c r="F34" s="21"/>
      <c r="G34" s="15"/>
      <c r="H34" s="15"/>
      <c r="I34" s="15"/>
      <c r="J34" s="10"/>
      <c r="K34" s="15"/>
      <c r="L34" s="15"/>
      <c r="M34" s="10"/>
      <c r="N34" s="15"/>
      <c r="O34" s="15"/>
    </row>
    <row r="35" spans="1:15" x14ac:dyDescent="0.35">
      <c r="A35" s="10"/>
      <c r="B35" s="15">
        <v>43.32</v>
      </c>
      <c r="C35" s="37">
        <f>B35*0.148</f>
        <v>6.4113599999999993</v>
      </c>
      <c r="D35" s="37">
        <f>B35/F40</f>
        <v>15.270299999999999</v>
      </c>
      <c r="E35" s="15">
        <v>10</v>
      </c>
      <c r="F35" s="21">
        <v>25</v>
      </c>
      <c r="G35" s="37"/>
      <c r="H35" s="15">
        <v>1300</v>
      </c>
      <c r="I35" s="15" t="s">
        <v>70</v>
      </c>
      <c r="J35" s="10"/>
      <c r="K35" s="15">
        <v>1350</v>
      </c>
      <c r="L35" s="15" t="s">
        <v>73</v>
      </c>
      <c r="M35" s="10"/>
      <c r="N35" s="15">
        <v>1400</v>
      </c>
      <c r="O35" s="15" t="s">
        <v>76</v>
      </c>
    </row>
    <row r="36" spans="1:15" x14ac:dyDescent="0.35">
      <c r="A36" s="10"/>
      <c r="B36" s="15">
        <v>46.65</v>
      </c>
      <c r="C36" s="37">
        <f>B36*0.148</f>
        <v>6.9041999999999994</v>
      </c>
      <c r="D36" s="37">
        <f>B36/F40</f>
        <v>16.444125</v>
      </c>
      <c r="E36" s="15">
        <v>10</v>
      </c>
      <c r="F36" s="21">
        <v>20</v>
      </c>
      <c r="G36" s="37"/>
      <c r="H36" s="15">
        <v>1300</v>
      </c>
      <c r="I36" s="15" t="s">
        <v>71</v>
      </c>
      <c r="J36" s="10"/>
      <c r="K36" s="15">
        <v>1350</v>
      </c>
      <c r="L36" s="15" t="s">
        <v>74</v>
      </c>
      <c r="M36" s="10"/>
      <c r="N36" s="15">
        <v>1400</v>
      </c>
      <c r="O36" s="15" t="s">
        <v>77</v>
      </c>
    </row>
    <row r="37" spans="1:15" x14ac:dyDescent="0.35">
      <c r="A37" s="10"/>
      <c r="B37" s="15">
        <v>49.981000000000002</v>
      </c>
      <c r="C37" s="37">
        <f>B37*0.148</f>
        <v>7.3971879999999999</v>
      </c>
      <c r="D37" s="37">
        <f>B37/F40</f>
        <v>17.618302499999999</v>
      </c>
      <c r="E37" s="15">
        <v>10</v>
      </c>
      <c r="F37" s="21">
        <v>15</v>
      </c>
      <c r="G37" s="37"/>
      <c r="H37" s="15">
        <v>1300</v>
      </c>
      <c r="I37" s="15" t="s">
        <v>72</v>
      </c>
      <c r="J37" s="10"/>
      <c r="K37" s="15">
        <v>1350</v>
      </c>
      <c r="L37" s="15" t="s">
        <v>75</v>
      </c>
      <c r="M37" s="10"/>
      <c r="N37" s="15">
        <v>1400</v>
      </c>
      <c r="O37" s="15" t="s">
        <v>78</v>
      </c>
    </row>
    <row r="38" spans="1:15" x14ac:dyDescent="0.35">
      <c r="A38" s="10"/>
      <c r="B38" s="15"/>
      <c r="C38" s="15"/>
      <c r="D38" s="15"/>
      <c r="E38" s="15"/>
      <c r="F38" s="15"/>
      <c r="G38" s="15"/>
      <c r="H38" s="15"/>
      <c r="I38" s="15"/>
      <c r="J38" s="10"/>
      <c r="K38" s="10"/>
      <c r="L38" s="10"/>
      <c r="M38" s="10"/>
      <c r="N38" s="10"/>
      <c r="O38" s="10"/>
    </row>
    <row r="39" spans="1:15" x14ac:dyDescent="0.35">
      <c r="A39" s="10"/>
      <c r="B39" s="15"/>
      <c r="C39" s="15"/>
      <c r="D39" s="15"/>
      <c r="E39" s="15"/>
      <c r="F39" s="15"/>
      <c r="G39" s="15"/>
      <c r="H39" s="15"/>
      <c r="I39" s="15"/>
      <c r="J39" s="10"/>
      <c r="K39" s="10"/>
      <c r="L39" s="10"/>
      <c r="M39" s="10"/>
      <c r="N39" s="10"/>
      <c r="O39" s="10"/>
    </row>
    <row r="40" spans="1:15" x14ac:dyDescent="0.35">
      <c r="A40" s="39"/>
      <c r="B40" s="40" t="s">
        <v>10</v>
      </c>
      <c r="C40" s="40">
        <v>100</v>
      </c>
      <c r="D40" s="40"/>
      <c r="E40" s="40" t="s">
        <v>69</v>
      </c>
      <c r="F40" s="40">
        <f>B33/D33</f>
        <v>2.8368794326241136</v>
      </c>
      <c r="G40" s="40"/>
      <c r="H40" s="40"/>
      <c r="I40" s="40"/>
      <c r="J40" s="39"/>
      <c r="K40" s="39"/>
      <c r="L40" s="39"/>
      <c r="M40" s="39"/>
      <c r="N40" s="39"/>
      <c r="O40" s="39"/>
    </row>
    <row r="41" spans="1:15" x14ac:dyDescent="0.35">
      <c r="A41" s="39"/>
      <c r="B41" s="40"/>
      <c r="C41" s="40"/>
      <c r="D41" s="40"/>
      <c r="E41" s="40"/>
      <c r="F41" s="40"/>
      <c r="G41" s="40"/>
      <c r="H41" s="40"/>
      <c r="I41" s="40"/>
      <c r="J41" s="39"/>
      <c r="K41" s="39"/>
      <c r="L41" s="39"/>
      <c r="M41" s="39"/>
      <c r="N41" s="39"/>
      <c r="O41" s="39"/>
    </row>
    <row r="42" spans="1:15" x14ac:dyDescent="0.35">
      <c r="A42" s="39"/>
      <c r="B42" s="40"/>
      <c r="C42" s="40"/>
      <c r="D42" s="40"/>
      <c r="E42" s="40"/>
      <c r="F42" s="40"/>
      <c r="G42" s="40"/>
      <c r="H42" s="40"/>
      <c r="I42" s="40"/>
      <c r="J42" s="39"/>
      <c r="K42" s="39"/>
      <c r="L42" s="39"/>
      <c r="M42" s="39"/>
      <c r="N42" s="39"/>
      <c r="O42" s="39"/>
    </row>
    <row r="43" spans="1:15" x14ac:dyDescent="0.35">
      <c r="A43" s="39"/>
      <c r="B43" s="40"/>
      <c r="C43" s="40"/>
      <c r="D43" s="40"/>
      <c r="E43" s="40"/>
      <c r="F43" s="40"/>
      <c r="G43" s="40"/>
      <c r="H43" s="40"/>
      <c r="I43" s="40"/>
      <c r="J43" s="39"/>
      <c r="K43" s="39"/>
      <c r="L43" s="39"/>
      <c r="M43" s="39"/>
      <c r="N43" s="39"/>
      <c r="O43" s="39"/>
    </row>
    <row r="46" spans="1:15" x14ac:dyDescent="0.35">
      <c r="A46" s="10"/>
      <c r="B46" s="22" t="s">
        <v>79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x14ac:dyDescent="0.35">
      <c r="A47" s="10"/>
      <c r="B47" s="21" t="s">
        <v>28</v>
      </c>
      <c r="C47" s="21" t="s">
        <v>29</v>
      </c>
      <c r="D47" s="21" t="s">
        <v>30</v>
      </c>
      <c r="E47" s="21" t="s">
        <v>31</v>
      </c>
      <c r="F47" s="21" t="s">
        <v>32</v>
      </c>
      <c r="G47" s="21"/>
      <c r="H47" s="21" t="s">
        <v>33</v>
      </c>
      <c r="I47" s="21" t="s">
        <v>34</v>
      </c>
      <c r="J47" s="22"/>
      <c r="K47" s="21" t="s">
        <v>33</v>
      </c>
      <c r="L47" s="21" t="s">
        <v>34</v>
      </c>
      <c r="M47" s="22"/>
      <c r="N47" s="21" t="s">
        <v>33</v>
      </c>
      <c r="O47" s="21" t="s">
        <v>34</v>
      </c>
    </row>
    <row r="48" spans="1:15" x14ac:dyDescent="0.35">
      <c r="A48" s="22" t="s">
        <v>35</v>
      </c>
      <c r="B48" s="15">
        <v>40</v>
      </c>
      <c r="C48" s="37">
        <f>5.9</f>
        <v>5.9</v>
      </c>
      <c r="D48" s="15">
        <v>14.1</v>
      </c>
      <c r="E48" s="15">
        <v>10</v>
      </c>
      <c r="F48" s="21">
        <v>30</v>
      </c>
      <c r="G48" s="15"/>
      <c r="H48" s="15">
        <v>1300</v>
      </c>
      <c r="I48" s="15" t="s">
        <v>36</v>
      </c>
      <c r="J48" s="10"/>
      <c r="K48" s="15">
        <v>1350</v>
      </c>
      <c r="L48" s="15" t="s">
        <v>38</v>
      </c>
      <c r="M48" s="10"/>
      <c r="N48" s="15">
        <v>1400</v>
      </c>
      <c r="O48" s="15" t="s">
        <v>44</v>
      </c>
    </row>
    <row r="49" spans="1:15" x14ac:dyDescent="0.35">
      <c r="A49" s="10"/>
      <c r="B49" s="15"/>
      <c r="C49" s="15"/>
      <c r="D49" s="15"/>
      <c r="E49" s="15"/>
      <c r="F49" s="21"/>
      <c r="G49" s="15"/>
      <c r="H49" s="15"/>
      <c r="I49" s="15"/>
      <c r="J49" s="10"/>
      <c r="K49" s="15"/>
      <c r="L49" s="15"/>
      <c r="M49" s="10"/>
      <c r="N49" s="15"/>
      <c r="O49" s="15"/>
    </row>
    <row r="50" spans="1:15" x14ac:dyDescent="0.35">
      <c r="A50" s="10"/>
      <c r="B50" s="15">
        <v>42.856999999999999</v>
      </c>
      <c r="C50" s="41">
        <f>B50/F56</f>
        <v>6.3214075000000003</v>
      </c>
      <c r="D50" s="41">
        <f>B50/F55</f>
        <v>15.107092499999998</v>
      </c>
      <c r="E50" s="41">
        <f>B50/F57</f>
        <v>10.71425</v>
      </c>
      <c r="F50" s="21">
        <v>25</v>
      </c>
      <c r="G50" s="41"/>
      <c r="H50" s="15">
        <v>1300</v>
      </c>
      <c r="I50" s="15" t="s">
        <v>82</v>
      </c>
      <c r="J50" s="10"/>
      <c r="K50" s="15">
        <v>1350</v>
      </c>
      <c r="L50" s="15" t="s">
        <v>85</v>
      </c>
      <c r="M50" s="10"/>
      <c r="N50" s="15">
        <v>1400</v>
      </c>
      <c r="O50" s="15" t="s">
        <v>88</v>
      </c>
    </row>
    <row r="51" spans="1:15" x14ac:dyDescent="0.35">
      <c r="A51" s="10"/>
      <c r="B51" s="15">
        <v>45.713999999999999</v>
      </c>
      <c r="C51" s="41">
        <f>B51/F56</f>
        <v>6.7428150000000002</v>
      </c>
      <c r="D51" s="41">
        <f>B51/F55</f>
        <v>16.114184999999999</v>
      </c>
      <c r="E51" s="41">
        <f>B51/F57</f>
        <v>11.4285</v>
      </c>
      <c r="F51" s="21">
        <v>20</v>
      </c>
      <c r="G51" s="41"/>
      <c r="H51" s="15">
        <v>1300</v>
      </c>
      <c r="I51" s="15" t="s">
        <v>83</v>
      </c>
      <c r="J51" s="10"/>
      <c r="K51" s="15">
        <v>1350</v>
      </c>
      <c r="L51" s="15" t="s">
        <v>86</v>
      </c>
      <c r="M51" s="10"/>
      <c r="N51" s="15">
        <v>1400</v>
      </c>
      <c r="O51" s="15" t="s">
        <v>89</v>
      </c>
    </row>
    <row r="52" spans="1:15" x14ac:dyDescent="0.35">
      <c r="A52" s="10"/>
      <c r="B52" s="15">
        <v>48.572000000000003</v>
      </c>
      <c r="C52" s="41">
        <f>B52/F56</f>
        <v>7.1643700000000008</v>
      </c>
      <c r="D52" s="41">
        <f>B52/F55</f>
        <v>17.12163</v>
      </c>
      <c r="E52" s="41">
        <f>B52/F57</f>
        <v>12.143000000000001</v>
      </c>
      <c r="F52" s="21">
        <v>15</v>
      </c>
      <c r="G52" s="41"/>
      <c r="H52" s="15">
        <v>1300</v>
      </c>
      <c r="I52" s="15" t="s">
        <v>84</v>
      </c>
      <c r="J52" s="10"/>
      <c r="K52" s="15">
        <v>1350</v>
      </c>
      <c r="L52" s="15" t="s">
        <v>87</v>
      </c>
      <c r="M52" s="10"/>
      <c r="N52" s="15">
        <v>1400</v>
      </c>
      <c r="O52" s="15" t="s">
        <v>90</v>
      </c>
    </row>
    <row r="53" spans="1:15" x14ac:dyDescent="0.35">
      <c r="A53" s="10"/>
      <c r="B53" s="15"/>
      <c r="C53" s="15"/>
      <c r="D53" s="15"/>
      <c r="E53" s="15"/>
      <c r="F53" s="15"/>
      <c r="G53" s="15"/>
      <c r="H53" s="15"/>
      <c r="I53" s="15"/>
      <c r="J53" s="10"/>
      <c r="K53" s="10"/>
      <c r="L53" s="10"/>
      <c r="M53" s="10"/>
      <c r="N53" s="10"/>
      <c r="O53" s="10"/>
    </row>
    <row r="54" spans="1:15" x14ac:dyDescent="0.35">
      <c r="A54" s="10"/>
      <c r="B54" s="15"/>
      <c r="C54" s="15"/>
      <c r="D54" s="15"/>
      <c r="E54" s="15"/>
      <c r="F54" s="15"/>
      <c r="G54" s="15"/>
      <c r="H54" s="15"/>
      <c r="I54" s="15"/>
      <c r="J54" s="10"/>
      <c r="K54" s="10"/>
      <c r="L54" s="10"/>
      <c r="M54" s="10"/>
      <c r="N54" s="10"/>
      <c r="O54" s="10"/>
    </row>
    <row r="55" spans="1:15" x14ac:dyDescent="0.35">
      <c r="A55" s="39"/>
      <c r="B55" s="40" t="s">
        <v>10</v>
      </c>
      <c r="C55" s="40">
        <v>100</v>
      </c>
      <c r="D55" s="40"/>
      <c r="E55" s="40" t="s">
        <v>69</v>
      </c>
      <c r="F55" s="40">
        <f>B48/D48</f>
        <v>2.8368794326241136</v>
      </c>
      <c r="G55" s="40"/>
      <c r="H55" s="40"/>
      <c r="I55" s="40"/>
      <c r="J55" s="39"/>
      <c r="K55" s="39"/>
      <c r="L55" s="39"/>
      <c r="M55" s="39"/>
      <c r="N55" s="39"/>
      <c r="O55" s="39"/>
    </row>
    <row r="56" spans="1:15" x14ac:dyDescent="0.35">
      <c r="A56" s="39"/>
      <c r="B56" s="40"/>
      <c r="C56" s="40"/>
      <c r="D56" s="40"/>
      <c r="E56" s="40" t="s">
        <v>80</v>
      </c>
      <c r="F56" s="40">
        <f>B48/C48</f>
        <v>6.7796610169491522</v>
      </c>
      <c r="G56" s="40"/>
      <c r="H56" s="40"/>
      <c r="I56" s="40"/>
      <c r="J56" s="39"/>
      <c r="K56" s="39"/>
      <c r="L56" s="39"/>
      <c r="M56" s="39"/>
      <c r="N56" s="39"/>
      <c r="O56" s="39"/>
    </row>
    <row r="57" spans="1:15" x14ac:dyDescent="0.35">
      <c r="A57" s="39"/>
      <c r="B57" s="40"/>
      <c r="C57" s="40"/>
      <c r="D57" s="40"/>
      <c r="E57" s="40" t="s">
        <v>81</v>
      </c>
      <c r="F57" s="40">
        <f>B48/E48</f>
        <v>4</v>
      </c>
      <c r="G57" s="40"/>
      <c r="H57" s="40"/>
      <c r="I57" s="40"/>
      <c r="J57" s="39"/>
      <c r="K57" s="39"/>
      <c r="L57" s="39"/>
      <c r="M57" s="39"/>
      <c r="N57" s="39"/>
      <c r="O57" s="39"/>
    </row>
    <row r="58" spans="1:15" x14ac:dyDescent="0.35">
      <c r="A58" s="39"/>
      <c r="B58" s="40"/>
      <c r="C58" s="40"/>
      <c r="D58" s="40"/>
      <c r="E58" s="40"/>
      <c r="F58" s="40"/>
      <c r="G58" s="40"/>
      <c r="H58" s="40"/>
      <c r="I58" s="40"/>
      <c r="J58" s="39"/>
      <c r="K58" s="39"/>
      <c r="L58" s="39"/>
      <c r="M58" s="39"/>
      <c r="N58" s="39"/>
      <c r="O58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Sheet1</vt:lpstr>
      <vt:lpstr>Decrease in MnO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Ulvik</dc:creator>
  <cp:lastModifiedBy>Håkon Ulvik</cp:lastModifiedBy>
  <dcterms:created xsi:type="dcterms:W3CDTF">2015-06-05T18:17:20Z</dcterms:created>
  <dcterms:modified xsi:type="dcterms:W3CDTF">2026-03-05T13:19:01Z</dcterms:modified>
</cp:coreProperties>
</file>